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CP VICENTE\Documents\2015\ASEH\1ER TRIM 2015\FORMATOS A\"/>
    </mc:Choice>
  </mc:AlternateContent>
  <bookViews>
    <workbookView xWindow="240" yWindow="75" windowWidth="20730" windowHeight="11760" activeTab="1"/>
  </bookViews>
  <sheets>
    <sheet name="Instructivo de llenado" sheetId="5" r:id="rId1"/>
    <sheet name="EA" sheetId="4" r:id="rId2"/>
  </sheets>
  <definedNames>
    <definedName name="_xlnm.Print_Area" localSheetId="1">EA!$A$1:$D$202</definedName>
    <definedName name="_xlnm.Print_Titles" localSheetId="1">EA!$1:$4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C198" i="4" l="1"/>
  <c r="C104" i="4"/>
  <c r="C103" i="4"/>
  <c r="C101" i="4"/>
  <c r="C109" i="4"/>
  <c r="C107" i="4"/>
  <c r="C96" i="4"/>
  <c r="C91" i="4"/>
  <c r="C190" i="4"/>
  <c r="C188" i="4"/>
  <c r="C186" i="4"/>
  <c r="C180" i="4"/>
  <c r="C177" i="4"/>
  <c r="C169" i="4"/>
  <c r="C168" i="4" s="1"/>
  <c r="C165" i="4"/>
  <c r="C163" i="4"/>
  <c r="C160" i="4"/>
  <c r="C157" i="4"/>
  <c r="C153" i="4" s="1"/>
  <c r="C154" i="4"/>
  <c r="C150" i="4"/>
  <c r="C147" i="4"/>
  <c r="C143" i="4" s="1"/>
  <c r="C144" i="4"/>
  <c r="C140" i="4"/>
  <c r="C134" i="4"/>
  <c r="C132" i="4"/>
  <c r="C129" i="4"/>
  <c r="C125" i="4"/>
  <c r="C120" i="4"/>
  <c r="C110" i="4" s="1"/>
  <c r="C117" i="4"/>
  <c r="C114" i="4"/>
  <c r="C111" i="4"/>
  <c r="C100" i="4"/>
  <c r="C90" i="4"/>
  <c r="C83" i="4"/>
  <c r="C73" i="4"/>
  <c r="C71" i="4"/>
  <c r="C69" i="4"/>
  <c r="C63" i="4"/>
  <c r="C60" i="4"/>
  <c r="C53" i="4"/>
  <c r="C48" i="4" s="1"/>
  <c r="C49" i="4"/>
  <c r="C45" i="4"/>
  <c r="C40" i="4"/>
  <c r="C30" i="4"/>
  <c r="C25" i="4"/>
  <c r="C19" i="4"/>
  <c r="C17" i="4"/>
  <c r="C8" i="4"/>
  <c r="D190" i="4"/>
  <c r="D188" i="4"/>
  <c r="D186" i="4"/>
  <c r="D180" i="4"/>
  <c r="D177" i="4"/>
  <c r="D169" i="4"/>
  <c r="D168" i="4"/>
  <c r="D165" i="4"/>
  <c r="D163" i="4"/>
  <c r="D160" i="4"/>
  <c r="D157" i="4"/>
  <c r="D154" i="4"/>
  <c r="D153" i="4" s="1"/>
  <c r="D150" i="4"/>
  <c r="D147" i="4"/>
  <c r="D144" i="4"/>
  <c r="D143" i="4" s="1"/>
  <c r="D140" i="4"/>
  <c r="D134" i="4"/>
  <c r="D132" i="4"/>
  <c r="D129" i="4"/>
  <c r="D125" i="4"/>
  <c r="D120" i="4"/>
  <c r="D117" i="4"/>
  <c r="D114" i="4"/>
  <c r="D111" i="4"/>
  <c r="D110" i="4"/>
  <c r="D100" i="4"/>
  <c r="D90" i="4"/>
  <c r="D83" i="4"/>
  <c r="D82" i="4"/>
  <c r="D81" i="4" s="1"/>
  <c r="D73" i="4"/>
  <c r="D71" i="4"/>
  <c r="D69" i="4"/>
  <c r="D63" i="4"/>
  <c r="D59" i="4" s="1"/>
  <c r="D60" i="4"/>
  <c r="D53" i="4"/>
  <c r="D49" i="4"/>
  <c r="D48" i="4" s="1"/>
  <c r="D45" i="4"/>
  <c r="D40" i="4"/>
  <c r="D30" i="4"/>
  <c r="D25" i="4"/>
  <c r="D19" i="4"/>
  <c r="D17" i="4"/>
  <c r="D8" i="4"/>
  <c r="D7" i="4" s="1"/>
  <c r="C82" i="4" l="1"/>
  <c r="C81" i="4" s="1"/>
  <c r="C59" i="4"/>
  <c r="C7" i="4"/>
  <c r="C6" i="4"/>
  <c r="D6" i="4"/>
  <c r="D199" i="4" s="1"/>
  <c r="B188" i="4"/>
  <c r="B186" i="4"/>
  <c r="B169" i="4"/>
  <c r="B153" i="4"/>
  <c r="B129" i="4"/>
  <c r="B111" i="4"/>
  <c r="B110" i="4"/>
  <c r="B69" i="4"/>
  <c r="B53" i="4"/>
  <c r="B48" i="4"/>
  <c r="B45" i="4"/>
  <c r="A1" i="5"/>
  <c r="C199" i="4" l="1"/>
</calcChain>
</file>

<file path=xl/sharedStrings.xml><?xml version="1.0" encoding="utf-8"?>
<sst xmlns="http://schemas.openxmlformats.org/spreadsheetml/2006/main" count="207" uniqueCount="200">
  <si>
    <t>Impuestos sobre el Patrimonio</t>
  </si>
  <si>
    <t>Participaciones</t>
  </si>
  <si>
    <t>GASTOS Y OTRAS PÉRDIDAS</t>
  </si>
  <si>
    <t>Ayudas Sociales</t>
  </si>
  <si>
    <t>CÓDIGO</t>
  </si>
  <si>
    <t>NOMBRE DEL ENTE PÚBLICO</t>
  </si>
  <si>
    <t>ESTADO DE ACTIVIDADES</t>
  </si>
  <si>
    <t>INGRESOS Y OTROS BENEFICIOS</t>
  </si>
  <si>
    <t>Impuestos sobre el Ingreso</t>
  </si>
  <si>
    <t>Impuesto sobre la Producción, el Consumo y las Transacciones</t>
  </si>
  <si>
    <t>Impuestos al Comercio Exterior</t>
  </si>
  <si>
    <t>Impuestos sobre Nóminas y Asimilables</t>
  </si>
  <si>
    <t>Impuestos Ecológicos</t>
  </si>
  <si>
    <t>Accesorios de Impuestos</t>
  </si>
  <si>
    <t>Otros Impuestos</t>
  </si>
  <si>
    <t>Contribuciones de Mejoras por Obra Pública</t>
  </si>
  <si>
    <t>Derechos por el Uso, Goce, Aprovechamiento o Explotación de Bienes de Dominio Público</t>
  </si>
  <si>
    <t>Derechos a los Hidrocarburos</t>
  </si>
  <si>
    <t>Derechos por la Prestación de Servicios</t>
  </si>
  <si>
    <t>Accesorios de Derechos</t>
  </si>
  <si>
    <t>Otros Derechos</t>
  </si>
  <si>
    <r>
      <t xml:space="preserve">* No incluyen </t>
    </r>
    <r>
      <rPr>
        <i/>
        <sz val="9"/>
        <color indexed="8"/>
        <rFont val="Arial Narrow"/>
        <family val="2"/>
      </rPr>
      <t>Utilidades e Intereses</t>
    </r>
    <r>
      <rPr>
        <sz val="9"/>
        <color indexed="8"/>
        <rFont val="Arial Narrow"/>
        <family val="2"/>
      </rPr>
      <t xml:space="preserve">, por regla de presentación se revelan como </t>
    </r>
    <r>
      <rPr>
        <i/>
        <sz val="9"/>
        <color indexed="8"/>
        <rFont val="Arial Narrow"/>
        <family val="2"/>
      </rPr>
      <t>Ingresos Financieros</t>
    </r>
    <r>
      <rPr>
        <sz val="9"/>
        <color indexed="8"/>
        <rFont val="Arial Narrow"/>
        <family val="2"/>
      </rPr>
      <t>.</t>
    </r>
  </si>
  <si>
    <t>Productos derivados del Uso y Aprovechamiento de Bienes no Sujetos a Régimen de Dominio Público</t>
  </si>
  <si>
    <t>Enajenación de Bienes Muebles no Sujetos a ser Inventariados</t>
  </si>
  <si>
    <t>Accesorios de Productos</t>
  </si>
  <si>
    <t>Otros Productos que generan Ingresos Corrientes</t>
  </si>
  <si>
    <t>Incentivos derivados de la Colaboración Fiscal</t>
  </si>
  <si>
    <t>Multas</t>
  </si>
  <si>
    <t>Indemnizaciones</t>
  </si>
  <si>
    <t>Reintegros</t>
  </si>
  <si>
    <t>Aprovechamientos provenientes de Obras Públicas</t>
  </si>
  <si>
    <t>Aprovechamientos por participaciones derivadas de la aplicación de Leyes</t>
  </si>
  <si>
    <t>Aprovechamientos por Aportaciones y Cooperaciones</t>
  </si>
  <si>
    <t>Accesorios de Aprovechamientos</t>
  </si>
  <si>
    <t xml:space="preserve">Otros Aprovechamientos </t>
  </si>
  <si>
    <t>Ingresos por Venta de Mercancías</t>
  </si>
  <si>
    <t>Ingresos por Venta de Bienes y Servicios producidos en establecimiento del Gobierno</t>
  </si>
  <si>
    <t>Ingresos por Venta de Bienes y Servicios de Organismos Descentralizados</t>
  </si>
  <si>
    <t>Ingresos de Operación de Entidades Paraestatales Empresariales y no Financieras</t>
  </si>
  <si>
    <t>Ingresos no Comprendidos en las Fracciones de la Ley de Ingresos causados en Ejercicios Fiscales Anteriores Pendientes de Liquidación o Pago</t>
  </si>
  <si>
    <t>Contribuciones de Mejoras, Derechos, Productos y Aprovechamientos no comprendidos en las Fracciones de la Ley de Ingresos causados en Ejercicios Fiscales Anteriores Pendientes de Liquidación o Pago</t>
  </si>
  <si>
    <t>Aportaciones</t>
  </si>
  <si>
    <t>Convenios</t>
  </si>
  <si>
    <t>Transferencias al Resto del Sector Público</t>
  </si>
  <si>
    <t>Subsidios y Subvenciones</t>
  </si>
  <si>
    <t>Pensiones y Jubilaciones</t>
  </si>
  <si>
    <t>Intereses Ganados de Valores, Créditos, Bonos y Otros</t>
  </si>
  <si>
    <t>Otros Ingresos Financieros</t>
  </si>
  <si>
    <t>Incremento por Variación de Inventarios de Mercancías para la Venta</t>
  </si>
  <si>
    <t>Incremento por Variación de Inventarios de Mercancías Terminadas</t>
  </si>
  <si>
    <t>Incremento por Variación de Inventarios de Materias Primas, Materiales y Suministros para Producción</t>
  </si>
  <si>
    <t>Incremento por Variación de Almacén de Materias Primas, Materiales y Suministro de Consumo</t>
  </si>
  <si>
    <t>Disminución del Exceso de Provisiones</t>
  </si>
  <si>
    <t>Otros Ingresos y Beneficios Varios</t>
  </si>
  <si>
    <t>Otros Ingresos de Ejercicios Anteriores</t>
  </si>
  <si>
    <t>Bonificaciones y Descuentos Obtenidos</t>
  </si>
  <si>
    <t>Diferencias por Tipo de Cambio a Favor en Efectivo y Equivalentes</t>
  </si>
  <si>
    <t>Diferencias de Cotizaciones a Favor en Valores Negociables</t>
  </si>
  <si>
    <t>Resultado por Posición Monetaria</t>
  </si>
  <si>
    <t>Utilidades por Participación Patrimonial</t>
  </si>
  <si>
    <t>Incremento por Variación de Inventarios de Mercancías en Proceso de Elaboración</t>
  </si>
  <si>
    <t>Transferencias Internas y Asignaciones al Sector Público</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</si>
  <si>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</si>
  <si>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</si>
  <si>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</si>
  <si>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</si>
  <si>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</si>
  <si>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</si>
  <si>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</si>
  <si>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</si>
  <si>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</si>
  <si>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</si>
  <si>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</si>
  <si>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</si>
  <si>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</si>
  <si>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</si>
  <si>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</si>
  <si>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</si>
  <si>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</si>
  <si>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</si>
  <si>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</si>
  <si>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</si>
  <si>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</si>
  <si>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</si>
  <si>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</si>
  <si>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</si>
  <si>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Ayudas sociales a personas</t>
  </si>
  <si>
    <t>Ayudas por desastres naturales y otros siniestros</t>
  </si>
  <si>
    <t>Pensiones</t>
  </si>
  <si>
    <t>Jubilaciones</t>
  </si>
  <si>
    <t>Asignaciones al Sector Público</t>
  </si>
  <si>
    <t>Transferencias Internas al Sector Público</t>
  </si>
  <si>
    <t>Transferencias a Entidades Paraestatales</t>
  </si>
  <si>
    <t>Transferencias a Entidades Federativas y Municipios</t>
  </si>
  <si>
    <t>Subsidios</t>
  </si>
  <si>
    <t>Subvenciones</t>
  </si>
  <si>
    <t>Becas</t>
  </si>
  <si>
    <t>Ayudas sociales a instituciones</t>
  </si>
  <si>
    <t>Otras Pensiones y Jubilaciones</t>
  </si>
  <si>
    <t>Transferencias a Fideicomisos, Mandatos y Contratos Análogos al Gobierno</t>
  </si>
  <si>
    <t>Transferencias a Fideicomisos, Mandatos y Contratos Análogos a Entidades Paraestatales</t>
  </si>
  <si>
    <t>Transferencias por Obligación de Ley</t>
  </si>
  <si>
    <t>Donativos a Instituciones sin Fines de Lucro</t>
  </si>
  <si>
    <t>Donativos a Entidades Federativas y Municipios</t>
  </si>
  <si>
    <t>Donativos a Fideicomisos, Mandatos y Contratos Análogos Privados</t>
  </si>
  <si>
    <t>Donativos a Fideicomisos, Mandatos y Contratos Análogos Estatales</t>
  </si>
  <si>
    <t>Donativos Internacionales</t>
  </si>
  <si>
    <t>Transferencias al Exterior a Gobiernos Extranjeros y Organismos Internacionales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</si>
  <si>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</si>
  <si>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</si>
  <si>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</si>
  <si>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</si>
  <si>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</si>
  <si>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</si>
  <si>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de la Deuda Pública Interna</t>
  </si>
  <si>
    <t>Intereses de la Deuda Pública Externa</t>
  </si>
  <si>
    <t>Comisiones de la Deuda Pública Interna</t>
  </si>
  <si>
    <t>Comisiones de la Deuda Pública Externa</t>
  </si>
  <si>
    <t>Gastos de la Deuda Pública Interna</t>
  </si>
  <si>
    <t>Gastos de la Deuda Pública Externa</t>
  </si>
  <si>
    <t>Costo por Coberturas</t>
  </si>
  <si>
    <t>Apoyos Financieros a Intermediarios</t>
  </si>
  <si>
    <t>Apoyos Financieros a Ahorradores y Deudores del Sistema Financieros Nacional</t>
  </si>
  <si>
    <t>Estimaciones por Pérdidas o Deterioro de Activos Circulantes</t>
  </si>
  <si>
    <t>Estimaciones por Pérdidas o Deterioro de Activos no Circulantes</t>
  </si>
  <si>
    <t>Depreciación de Bienes Inmuebles</t>
  </si>
  <si>
    <t>Depreciación de Infraestructura</t>
  </si>
  <si>
    <t>Depreciación de Bienes Muebles</t>
  </si>
  <si>
    <t>Deterioro de los Activos Biológicos</t>
  </si>
  <si>
    <t>Amortización de Activos Intangibles</t>
  </si>
  <si>
    <t>Provisiones de Pasivos a Corto Plazo</t>
  </si>
  <si>
    <t>Provisiones de Pasivos a Largo Plazo</t>
  </si>
  <si>
    <t>Disminución de Almacén de Materiales y Suministros de Consumo</t>
  </si>
  <si>
    <t>Aumento por Insuficiencia de Estimaciones por Pérdidas o Deterioro u Obsolescencia</t>
  </si>
  <si>
    <t>Aumento por Insuficiencia de Provisiones</t>
  </si>
  <si>
    <t>Pérdidas por Responsabilidades</t>
  </si>
  <si>
    <t>Bonificaciones y Descuentos otorgados</t>
  </si>
  <si>
    <t>Diferencias por Tipo de Cambio Negativas en Efectivo y Equivalentes</t>
  </si>
  <si>
    <t xml:space="preserve">Diferencias de Cotizaciones Negativas en Valores Negociables </t>
  </si>
  <si>
    <t>Pérdidas por Participación Patrimonial</t>
  </si>
  <si>
    <t>Otros Gastos Varios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</si>
  <si>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</si>
  <si>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</si>
  <si>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</si>
  <si>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</si>
  <si>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Gastos de Ejercicios Anteriores</t>
  </si>
  <si>
    <t>Transferencias al Sector Privado Externo</t>
  </si>
  <si>
    <t>Disminución del Exceso de Estimaciones por Pérdida o Deterioro u Obsolescencia</t>
  </si>
  <si>
    <t>REFERENCIA</t>
  </si>
  <si>
    <t>DESCRIPCIÓN</t>
  </si>
  <si>
    <t>Plasmar el nombre completo del Ente Público.</t>
  </si>
  <si>
    <t>CUENTA CONTABLE</t>
  </si>
  <si>
    <t>De conformidad con el Manual de Contabilidad publicado el 22 de noviembre del 2010 por el Consejo Nacional de Armonización Contable (CONAC).</t>
  </si>
  <si>
    <t>Codificación establecida por el Consejo Nacional de Armonización Contable.</t>
  </si>
  <si>
    <t>CUENTA</t>
  </si>
  <si>
    <t>Nombre de la cuenta establecido por el Consejo de Armonización Contable.</t>
  </si>
  <si>
    <t>PERIODO ACTUAL</t>
  </si>
  <si>
    <t>PERIODO ANTERIOR</t>
  </si>
  <si>
    <t>Importe acumulado a la fecha de presentación (Saldo Final)</t>
  </si>
  <si>
    <t>Importe acumulado al periodo anterior de presentación (Saldo Final anterior)</t>
  </si>
  <si>
    <t xml:space="preserve">Es importante enunciar, que los importes de Anexo deberán de coincidir con la Información Financiera a la cual el Ente Público está obligado por la Ley General de Contabilidad Gubernamental y contar con las notas enunciadas en el Manual de Contabilidad donde se informarán los montos totales de cada clase (tercer nivel del Clasificador por Rubro de Ingresos), así como de cualquier característica significativa y se informará, de manera agrupada, el tipo, monto y naturaleza de la cuenta de otros ingresos, asimismo se informará de sus características significativas. Asimismo, en lo referente a los Gastos y otras Pérdidas, se deberán 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 </t>
  </si>
  <si>
    <t>INGRESOS DE LA GESTIÓN</t>
  </si>
  <si>
    <t>IMPUESTOS</t>
  </si>
  <si>
    <t>CONTRIBUCIONES DE MEJORAS</t>
  </si>
  <si>
    <t>DERECHOS</t>
  </si>
  <si>
    <t>PRODUCTOS DE TIPO CORRIENTE</t>
  </si>
  <si>
    <t>APROVECHAMIENTOS DE TIPO CORRIENTE</t>
  </si>
  <si>
    <t>INGRESOS POR VENTAS DE BIENES Y SERVICIOS</t>
  </si>
  <si>
    <t>PARTICIPACIONES Y APORTACIONES</t>
  </si>
  <si>
    <t>OTROS INGRESOS Y BENEFICIOS</t>
  </si>
  <si>
    <t>INGRESOS FINANCIEROS</t>
  </si>
  <si>
    <t>INCREMENTO POR VARIACIÓN DE INVENTARIOS</t>
  </si>
  <si>
    <t>DISMINUCION DEL EXCESO DE PROVICIONES</t>
  </si>
  <si>
    <t>OTROS INGRESOS Y BENEFICIOS VARIOS</t>
  </si>
  <si>
    <t>GASTOS DE FUNCIONAMIENTO</t>
  </si>
  <si>
    <t>SERVICIOS PERSONALES</t>
  </si>
  <si>
    <t>SERVICIOS GENERALES</t>
  </si>
  <si>
    <t>TRANSFERENCIAS AL RESTO DEL SECTOR PÚBLICO</t>
  </si>
  <si>
    <t>SUBSIDIOS Y SUBVENCIONES</t>
  </si>
  <si>
    <t>AYUDAS SOCIALES</t>
  </si>
  <si>
    <t>PENSIONES Y JUBILACIONES</t>
  </si>
  <si>
    <t>TRANSFERENCIAS A LA SEGURIDAD SOCIAL</t>
  </si>
  <si>
    <t>DONATIVOS</t>
  </si>
  <si>
    <t>TRANSFERENCIAS AL EXTERIOR</t>
  </si>
  <si>
    <t>PARTICIPACIONES</t>
  </si>
  <si>
    <t>APORTACIONES</t>
  </si>
  <si>
    <t>CONVENIOS</t>
  </si>
  <si>
    <t>INTERESES DE LA DEUDA PÚBLICA</t>
  </si>
  <si>
    <t>COMISIONES DE LA DEUDA PÚBLICA</t>
  </si>
  <si>
    <t>GASTOS DE LA DEUDA PÚBLICA</t>
  </si>
  <si>
    <t>COSTO POR COBERTURAS</t>
  </si>
  <si>
    <t>APOYOS FINANCIEROS</t>
  </si>
  <si>
    <t>OTROS GASTOS Y PÉRDIDAS EXTRAORDINARIAS</t>
  </si>
  <si>
    <t>PROVISIONES</t>
  </si>
  <si>
    <t>DISMINUCION DE INVENTARIOS</t>
  </si>
  <si>
    <t>OTROS GASTOS</t>
  </si>
  <si>
    <t>AHORRO / DESAHORRO NETO DEL PERIODO</t>
  </si>
  <si>
    <t>DEL 01 DE ENERO DE 2015 AL  31 DE MARZO DE 2015</t>
  </si>
  <si>
    <t>MATERIALES Y SUMINISTROS</t>
  </si>
  <si>
    <t>UNIVERSIDAD POLITÉCNICA DE TULANCINGO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</si>
</sst>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5" x14ac:knownFonts="1">
    <font>
      <sz val="10"/>
      <color indexed="8"/>
      <name val="Arial"/>
    </font>
    <font>
      <sz val="9"/>
      <color indexed="8"/>
      <name val="Arial Narrow"/>
      <family val="2"/>
    </font>
    <font>
      <b/>
      <sz val="9"/>
      <color indexed="8"/>
      <name val="Arial Narrow"/>
      <family val="2"/>
    </font>
    <font>
      <i/>
      <sz val="9"/>
      <color indexed="8"/>
      <name val="Arial Narrow"/>
      <family val="2"/>
    </font>
    <font>
      <sz val="10"/>
      <name val="Arial"/>
      <family val="2"/>
    </font>
    <font>
      <b/>
      <sz val="9"/>
      <color theme="1"/>
      <name val="Arial Narrow"/>
      <family val="2"/>
    </font>
    <font>
      <b/>
      <sz val="10"/>
      <color indexed="8"/>
      <name val="Arial Narrow"/>
      <family val="2"/>
    </font>
    <font>
      <sz val="10"/>
      <color indexed="8"/>
      <name val="Arial Narrow"/>
      <family val="2"/>
    </font>
    <font>
      <sz val="10"/>
      <color theme="1"/>
      <name val="Arial Narrow"/>
      <family val="2"/>
    </font>
    <font>
      <b/>
      <sz val="10"/>
      <color theme="1"/>
      <name val="Arial Narrow"/>
      <family val="2"/>
    </font>
    <font>
      <b/>
      <sz val="10"/>
      <name val="Arial Narrow"/>
      <family val="2"/>
    </font>
    <font>
      <sz val="10"/>
      <name val="Arial Narrow"/>
      <family val="2"/>
    </font>
    <font>
      <b/>
      <sz val="10"/>
      <color rgb="FF000000"/>
      <name val="Arial Narrow"/>
      <family val="2"/>
    </font>
    <font>
      <sz val="10"/>
      <color rgb="FF000000"/>
      <name val="Arial Narrow"/>
      <family val="2"/>
    </font>
    <font>
      <b/>
      <i/>
      <sz val="10"/>
      <color theme="1"/>
      <name val="Arial Narrow"/>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cellStyleXfs>
  <cellXfs count="40">
    <xf numFmtId="0" fontId="0" fillId="0" borderId="0" xfId="0"/>
    <xf numFmtId="0" fontId="1" fillId="2" borderId="0" xfId="0" applyFont="1" applyFill="1" applyAlignment="1">
      <alignment vertical="center"/>
    </xf>
    <xf numFmtId="0" fontId="1" fillId="2" borderId="0" xfId="0" applyFont="1" applyFill="1" applyBorder="1" applyAlignment="1">
      <alignment vertical="center"/>
    </xf>
    <xf numFmtId="0" fontId="1" fillId="2" borderId="0" xfId="0" applyFont="1" applyFill="1" applyAlignment="1">
      <alignment horizontal="justify" vertical="center" wrapText="1"/>
    </xf>
    <xf numFmtId="0" fontId="1" fillId="2" borderId="0" xfId="0" applyFont="1" applyFill="1" applyAlignment="1">
      <alignment horizontal="center" vertical="center"/>
    </xf>
    <xf numFmtId="164" fontId="5" fillId="4" borderId="0" xfId="1" applyNumberFormat="1" applyFont="1" applyFill="1" applyAlignment="1">
      <alignment vertical="center"/>
    </xf>
    <xf numFmtId="0" fontId="6" fillId="4" borderId="1" xfId="0" applyFont="1" applyFill="1" applyBorder="1" applyAlignment="1">
      <alignment horizontal="center" vertical="center"/>
    </xf>
    <xf numFmtId="0" fontId="6" fillId="4" borderId="1" xfId="0" applyFont="1" applyFill="1" applyBorder="1" applyAlignment="1">
      <alignment horizontal="justify" vertical="center" wrapText="1"/>
    </xf>
    <xf numFmtId="0" fontId="6" fillId="4" borderId="2" xfId="0" applyFont="1" applyFill="1" applyBorder="1" applyAlignment="1">
      <alignment horizontal="center" vertical="center"/>
    </xf>
    <xf numFmtId="164" fontId="6" fillId="4" borderId="2" xfId="0" applyNumberFormat="1" applyFont="1" applyFill="1" applyBorder="1" applyAlignment="1">
      <alignment horizontal="center" vertical="center"/>
    </xf>
    <xf numFmtId="0" fontId="7" fillId="4" borderId="1" xfId="0" applyFont="1" applyFill="1" applyBorder="1" applyAlignment="1">
      <alignment horizontal="center" vertical="center"/>
    </xf>
    <xf numFmtId="164" fontId="6" fillId="4" borderId="1" xfId="0" applyNumberFormat="1" applyFont="1" applyFill="1" applyBorder="1" applyAlignment="1">
      <alignment vertical="center"/>
    </xf>
    <xf numFmtId="0" fontId="6" fillId="4" borderId="1" xfId="0" applyFont="1" applyFill="1" applyBorder="1" applyAlignment="1" applyProtection="1">
      <alignment horizontal="justify" vertical="center" wrapText="1"/>
      <protection locked="0"/>
    </xf>
    <xf numFmtId="0" fontId="7" fillId="2" borderId="1" xfId="0" applyFont="1" applyFill="1" applyBorder="1" applyAlignment="1" applyProtection="1">
      <alignment horizontal="justify" vertical="center" wrapText="1"/>
      <protection locked="0"/>
    </xf>
    <xf numFmtId="164" fontId="7" fillId="2" borderId="1" xfId="0" applyNumberFormat="1" applyFont="1" applyFill="1" applyBorder="1" applyAlignment="1">
      <alignment vertical="center"/>
    </xf>
    <xf numFmtId="0" fontId="7" fillId="2" borderId="1" xfId="0" applyFont="1" applyFill="1" applyBorder="1" applyAlignment="1">
      <alignment horizontal="justify" vertical="center" wrapText="1"/>
    </xf>
    <xf numFmtId="0" fontId="8" fillId="2" borderId="1" xfId="0" applyFont="1" applyFill="1" applyBorder="1"/>
    <xf numFmtId="0" fontId="8" fillId="2" borderId="1" xfId="0" applyFont="1" applyFill="1" applyBorder="1" applyAlignment="1">
      <alignment horizontal="justify" vertical="center"/>
    </xf>
    <xf numFmtId="0" fontId="9" fillId="4" borderId="1" xfId="0" applyFont="1" applyFill="1" applyBorder="1" applyAlignment="1">
      <alignment horizontal="justify" vertical="center"/>
    </xf>
    <xf numFmtId="0" fontId="10" fillId="4" borderId="1" xfId="0" applyFont="1" applyFill="1" applyBorder="1" applyAlignment="1">
      <alignment horizontal="justify" vertical="center"/>
    </xf>
    <xf numFmtId="0" fontId="11" fillId="2" borderId="1" xfId="0" applyFont="1" applyFill="1" applyBorder="1" applyAlignment="1">
      <alignment horizontal="justify" vertical="center"/>
    </xf>
    <xf numFmtId="0" fontId="12" fillId="4" borderId="1" xfId="0" applyFont="1" applyFill="1" applyBorder="1" applyAlignment="1">
      <alignment horizontal="justify" vertical="center" wrapText="1"/>
    </xf>
    <xf numFmtId="0" fontId="13" fillId="3" borderId="1" xfId="0" applyFont="1" applyFill="1" applyBorder="1" applyAlignment="1">
      <alignment horizontal="justify" vertical="center" wrapText="1"/>
    </xf>
    <xf numFmtId="164" fontId="8" fillId="2" borderId="0" xfId="1" applyNumberFormat="1" applyFont="1" applyFill="1" applyAlignment="1">
      <alignment horizontal="center" vertical="center"/>
    </xf>
    <xf numFmtId="164" fontId="9" fillId="2" borderId="0" xfId="1" applyNumberFormat="1" applyFont="1" applyFill="1" applyBorder="1" applyAlignment="1">
      <alignment horizontal="center" vertical="center"/>
    </xf>
    <xf numFmtId="164" fontId="9" fillId="2" borderId="0" xfId="1" applyNumberFormat="1" applyFont="1" applyFill="1" applyBorder="1" applyAlignment="1">
      <alignment vertical="center"/>
    </xf>
    <xf numFmtId="164" fontId="9" fillId="2" borderId="0" xfId="1" applyNumberFormat="1" applyFont="1" applyFill="1" applyAlignment="1">
      <alignment horizontal="left" vertical="center"/>
    </xf>
    <xf numFmtId="164" fontId="9" fillId="2" borderId="0" xfId="1" applyNumberFormat="1" applyFont="1" applyFill="1" applyAlignment="1">
      <alignment vertical="center"/>
    </xf>
    <xf numFmtId="164" fontId="8" fillId="2" borderId="0" xfId="1" applyNumberFormat="1" applyFont="1" applyFill="1" applyAlignment="1">
      <alignment vertical="center"/>
    </xf>
    <xf numFmtId="164" fontId="9" fillId="2" borderId="0" xfId="1" applyNumberFormat="1" applyFont="1" applyFill="1" applyAlignment="1">
      <alignment vertical="top"/>
    </xf>
    <xf numFmtId="164" fontId="9" fillId="2" borderId="0" xfId="1" applyNumberFormat="1" applyFont="1" applyFill="1" applyAlignment="1">
      <alignment horizontal="center" vertical="top"/>
    </xf>
    <xf numFmtId="164" fontId="8" fillId="2" borderId="0" xfId="1" applyNumberFormat="1" applyFont="1" applyFill="1" applyAlignment="1">
      <alignment horizontal="center" vertical="top"/>
    </xf>
    <xf numFmtId="164" fontId="9" fillId="4" borderId="0" xfId="1" applyNumberFormat="1" applyFont="1" applyFill="1" applyAlignment="1">
      <alignment horizontal="center" vertical="center"/>
    </xf>
    <xf numFmtId="164" fontId="14" fillId="2" borderId="3" xfId="1" applyNumberFormat="1" applyFont="1" applyFill="1" applyBorder="1" applyAlignment="1">
      <alignment horizontal="center" vertical="center" wrapText="1"/>
    </xf>
    <xf numFmtId="164" fontId="14" fillId="2" borderId="4" xfId="1" applyNumberFormat="1" applyFont="1" applyFill="1" applyBorder="1" applyAlignment="1">
      <alignment horizontal="center" vertical="center" wrapText="1"/>
    </xf>
    <xf numFmtId="164" fontId="14" fillId="2" borderId="5" xfId="1" applyNumberFormat="1" applyFont="1" applyFill="1" applyBorder="1" applyAlignment="1">
      <alignment horizontal="center" vertical="center" wrapText="1"/>
    </xf>
    <xf numFmtId="0" fontId="2" fillId="2" borderId="0" xfId="0" applyFont="1" applyFill="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election activeCell="C18" sqref="C18"/>
    </sheetView>
  </sheetViews>
  <sheetFormatPr baseColWidth="10" defaultRowHeight="12.75" x14ac:dyDescent="0.2"/>
  <cols>
    <col min="1" max="1" width="21.42578125" bestFit="1" customWidth="1"/>
    <col min="2" max="2" width="6.85546875" bestFit="1" customWidth="1"/>
    <col min="3" max="3" width="92.42578125" bestFit="1" customWidth="1"/>
  </cols>
  <sheetData>
    <row r="1" spans="1:7" ht="13.5" x14ac:dyDescent="0.2">
      <c r="A1" s="32" t="str">
        <f>EA!A2</f>
        <v>ESTADO DE ACTIVIDADES</v>
      </c>
      <c r="B1" s="32"/>
      <c r="C1" s="32"/>
      <c r="D1" s="32"/>
      <c r="E1" s="32"/>
      <c r="F1" s="32"/>
      <c r="G1" s="5"/>
    </row>
    <row r="2" spans="1:7" x14ac:dyDescent="0.2">
      <c r="A2" s="23"/>
      <c r="B2" s="24"/>
      <c r="C2" s="25"/>
      <c r="D2" s="25"/>
      <c r="E2" s="25"/>
      <c r="F2" s="25"/>
      <c r="G2" s="25"/>
    </row>
    <row r="3" spans="1:7" x14ac:dyDescent="0.2">
      <c r="A3" s="26" t="s">
        <v>148</v>
      </c>
      <c r="B3" s="24"/>
      <c r="C3" s="25" t="s">
        <v>149</v>
      </c>
      <c r="D3" s="25"/>
      <c r="E3" s="25"/>
      <c r="F3" s="25"/>
      <c r="G3" s="25"/>
    </row>
    <row r="4" spans="1:7" x14ac:dyDescent="0.2">
      <c r="A4" s="23"/>
      <c r="B4" s="24"/>
      <c r="C4" s="25"/>
      <c r="D4" s="25"/>
      <c r="E4" s="25"/>
      <c r="F4" s="25"/>
      <c r="G4" s="25"/>
    </row>
    <row r="5" spans="1:7" x14ac:dyDescent="0.2">
      <c r="A5" s="27" t="s">
        <v>5</v>
      </c>
      <c r="B5" s="23"/>
      <c r="C5" s="28" t="s">
        <v>150</v>
      </c>
      <c r="D5" s="28"/>
      <c r="E5" s="28"/>
      <c r="F5" s="28"/>
      <c r="G5" s="28"/>
    </row>
    <row r="6" spans="1:7" x14ac:dyDescent="0.2">
      <c r="A6" s="29" t="s">
        <v>151</v>
      </c>
      <c r="B6" s="30"/>
      <c r="C6" s="28" t="s">
        <v>152</v>
      </c>
      <c r="D6" s="28"/>
      <c r="E6" s="28"/>
      <c r="F6" s="28"/>
      <c r="G6" s="28"/>
    </row>
    <row r="7" spans="1:7" x14ac:dyDescent="0.2">
      <c r="A7" s="29"/>
      <c r="B7" s="30" t="s">
        <v>4</v>
      </c>
      <c r="C7" s="28" t="s">
        <v>153</v>
      </c>
      <c r="D7" s="28"/>
      <c r="E7" s="28"/>
      <c r="F7" s="28"/>
      <c r="G7" s="28"/>
    </row>
    <row r="8" spans="1:7" x14ac:dyDescent="0.2">
      <c r="A8" s="29"/>
      <c r="B8" s="30" t="s">
        <v>154</v>
      </c>
      <c r="C8" s="28" t="s">
        <v>155</v>
      </c>
      <c r="D8" s="28"/>
      <c r="E8" s="28"/>
      <c r="F8" s="28"/>
      <c r="G8" s="28"/>
    </row>
    <row r="9" spans="1:7" x14ac:dyDescent="0.2">
      <c r="A9" s="29" t="s">
        <v>156</v>
      </c>
      <c r="B9" s="31"/>
      <c r="C9" s="28" t="s">
        <v>158</v>
      </c>
      <c r="D9" s="28"/>
      <c r="E9" s="28"/>
      <c r="F9" s="28"/>
      <c r="G9" s="28"/>
    </row>
    <row r="10" spans="1:7" x14ac:dyDescent="0.2">
      <c r="A10" s="29" t="s">
        <v>157</v>
      </c>
      <c r="B10" s="31"/>
      <c r="C10" s="28" t="s">
        <v>159</v>
      </c>
      <c r="D10" s="28"/>
      <c r="E10" s="28"/>
      <c r="F10" s="28"/>
      <c r="G10" s="28"/>
    </row>
    <row r="11" spans="1:7" ht="13.5" thickBot="1" x14ac:dyDescent="0.25">
      <c r="A11" s="31"/>
      <c r="B11" s="31"/>
      <c r="C11" s="28"/>
      <c r="D11" s="28"/>
      <c r="E11" s="28"/>
      <c r="F11" s="28"/>
      <c r="G11" s="28"/>
    </row>
    <row r="12" spans="1:7" ht="84" customHeight="1" thickBot="1" x14ac:dyDescent="0.25">
      <c r="A12" s="33" t="s">
        <v>160</v>
      </c>
      <c r="B12" s="34"/>
      <c r="C12" s="34"/>
      <c r="D12" s="34"/>
      <c r="E12" s="34"/>
      <c r="F12" s="34"/>
      <c r="G12" s="35"/>
    </row>
  </sheetData>
  <mergeCells count="2">
    <mergeCell ref="A1:F1"/>
    <mergeCell ref="A12:G12"/>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1"/>
  <sheetViews>
    <sheetView tabSelected="1" zoomScale="106" zoomScaleNormal="106" zoomScalePageLayoutView="106" workbookViewId="0">
      <selection activeCell="C6" sqref="C6"/>
    </sheetView>
  </sheetViews>
  <sheetFormatPr baseColWidth="10" defaultColWidth="10.85546875" defaultRowHeight="13.5" x14ac:dyDescent="0.2"/>
  <cols>
    <col min="1" max="1" width="10.85546875" style="4"/>
    <col min="2" max="2" width="62.42578125" style="3" customWidth="1"/>
    <col min="3" max="3" width="18.42578125" style="1" bestFit="1" customWidth="1"/>
    <col min="4" max="4" width="20.42578125" style="1" bestFit="1" customWidth="1"/>
    <col min="5" max="16384" width="10.85546875" style="1"/>
  </cols>
  <sheetData>
    <row r="1" spans="1:4" x14ac:dyDescent="0.2">
      <c r="A1" s="36" t="s">
        <v>199</v>
      </c>
      <c r="B1" s="36"/>
      <c r="C1" s="36"/>
      <c r="D1" s="36"/>
    </row>
    <row r="2" spans="1:4" x14ac:dyDescent="0.2">
      <c r="A2" s="36" t="s">
        <v>6</v>
      </c>
      <c r="B2" s="36"/>
      <c r="C2" s="36"/>
      <c r="D2" s="36"/>
    </row>
    <row r="3" spans="1:4" x14ac:dyDescent="0.2">
      <c r="A3" s="36" t="s">
        <v>197</v>
      </c>
      <c r="B3" s="36"/>
      <c r="C3" s="36"/>
      <c r="D3" s="36"/>
    </row>
    <row r="4" spans="1:4" x14ac:dyDescent="0.2">
      <c r="A4" s="37" t="s">
        <v>151</v>
      </c>
      <c r="B4" s="38"/>
      <c r="C4" s="38"/>
      <c r="D4" s="39"/>
    </row>
    <row r="5" spans="1:4" x14ac:dyDescent="0.2">
      <c r="A5" s="6" t="s">
        <v>4</v>
      </c>
      <c r="B5" s="7" t="s">
        <v>154</v>
      </c>
      <c r="C5" s="8" t="s">
        <v>156</v>
      </c>
      <c r="D5" s="9" t="s">
        <v>157</v>
      </c>
    </row>
    <row r="6" spans="1:4" x14ac:dyDescent="0.2">
      <c r="A6" s="10">
        <v>4000</v>
      </c>
      <c r="B6" s="7" t="s">
        <v>7</v>
      </c>
      <c r="C6" s="11">
        <f>+C7+C48+C59</f>
        <v>20441095.690000001</v>
      </c>
      <c r="D6" s="11">
        <f>+D7+D48+D59</f>
        <v>97543528.909999996</v>
      </c>
    </row>
    <row r="7" spans="1:4" x14ac:dyDescent="0.2">
      <c r="A7" s="10">
        <v>4100</v>
      </c>
      <c r="B7" s="7" t="s">
        <v>161</v>
      </c>
      <c r="C7" s="11">
        <f>+C8+C17+C19+C25+C30+C40+C45</f>
        <v>3389178</v>
      </c>
      <c r="D7" s="11">
        <f>+D8+D17+D19+D25+D30+D40+D45</f>
        <v>11397106.060000001</v>
      </c>
    </row>
    <row r="8" spans="1:4" x14ac:dyDescent="0.2">
      <c r="A8" s="10">
        <v>4110</v>
      </c>
      <c r="B8" s="12" t="s">
        <v>162</v>
      </c>
      <c r="C8" s="11">
        <f>SUM(C9:C16)</f>
        <v>0</v>
      </c>
      <c r="D8" s="11">
        <f>SUM(D9:D16)</f>
        <v>0</v>
      </c>
    </row>
    <row r="9" spans="1:4" x14ac:dyDescent="0.2">
      <c r="A9" s="10">
        <v>4111</v>
      </c>
      <c r="B9" s="13" t="s">
        <v>8</v>
      </c>
      <c r="C9" s="14">
        <v>0</v>
      </c>
      <c r="D9" s="14">
        <v>0</v>
      </c>
    </row>
    <row r="10" spans="1:4" x14ac:dyDescent="0.2">
      <c r="A10" s="10">
        <v>4112</v>
      </c>
      <c r="B10" s="13" t="s">
        <v>0</v>
      </c>
      <c r="C10" s="14">
        <v>0</v>
      </c>
      <c r="D10" s="14">
        <v>0</v>
      </c>
    </row>
    <row r="11" spans="1:4" x14ac:dyDescent="0.2">
      <c r="A11" s="10">
        <v>4113</v>
      </c>
      <c r="B11" s="13" t="s">
        <v>9</v>
      </c>
      <c r="C11" s="14">
        <v>0</v>
      </c>
      <c r="D11" s="14">
        <v>0</v>
      </c>
    </row>
    <row r="12" spans="1:4" x14ac:dyDescent="0.2">
      <c r="A12" s="10">
        <v>4114</v>
      </c>
      <c r="B12" s="13" t="s">
        <v>10</v>
      </c>
      <c r="C12" s="14">
        <v>0</v>
      </c>
      <c r="D12" s="14">
        <v>0</v>
      </c>
    </row>
    <row r="13" spans="1:4" x14ac:dyDescent="0.2">
      <c r="A13" s="10">
        <v>4115</v>
      </c>
      <c r="B13" s="13" t="s">
        <v>11</v>
      </c>
      <c r="C13" s="14">
        <v>0</v>
      </c>
      <c r="D13" s="14">
        <v>0</v>
      </c>
    </row>
    <row r="14" spans="1:4" x14ac:dyDescent="0.2">
      <c r="A14" s="10">
        <v>4116</v>
      </c>
      <c r="B14" s="13" t="s">
        <v>12</v>
      </c>
      <c r="C14" s="14">
        <v>0</v>
      </c>
      <c r="D14" s="14">
        <v>0</v>
      </c>
    </row>
    <row r="15" spans="1:4" x14ac:dyDescent="0.2">
      <c r="A15" s="10">
        <v>4117</v>
      </c>
      <c r="B15" s="13" t="s">
        <v>13</v>
      </c>
      <c r="C15" s="14">
        <v>0</v>
      </c>
      <c r="D15" s="14">
        <v>0</v>
      </c>
    </row>
    <row r="16" spans="1:4" x14ac:dyDescent="0.2">
      <c r="A16" s="10">
        <v>4119</v>
      </c>
      <c r="B16" s="13" t="s">
        <v>14</v>
      </c>
      <c r="C16" s="14">
        <v>0</v>
      </c>
      <c r="D16" s="14">
        <v>0</v>
      </c>
    </row>
    <row r="17" spans="1:4" x14ac:dyDescent="0.2">
      <c r="A17" s="10">
        <v>4130</v>
      </c>
      <c r="B17" s="7" t="s">
        <v>163</v>
      </c>
      <c r="C17" s="11">
        <f>+C18</f>
        <v>0</v>
      </c>
      <c r="D17" s="11">
        <f>+D18</f>
        <v>0</v>
      </c>
    </row>
    <row r="18" spans="1:4" x14ac:dyDescent="0.2">
      <c r="A18" s="10">
        <v>4131</v>
      </c>
      <c r="B18" s="15" t="s">
        <v>15</v>
      </c>
      <c r="C18" s="14">
        <v>0</v>
      </c>
      <c r="D18" s="14">
        <v>0</v>
      </c>
    </row>
    <row r="19" spans="1:4" x14ac:dyDescent="0.2">
      <c r="A19" s="10">
        <v>4140</v>
      </c>
      <c r="B19" s="7" t="s">
        <v>164</v>
      </c>
      <c r="C19" s="11">
        <f>SUM(C20:C24)</f>
        <v>0</v>
      </c>
      <c r="D19" s="11">
        <f>SUM(D20:D24)</f>
        <v>0</v>
      </c>
    </row>
    <row r="20" spans="1:4" ht="14.25" customHeight="1" x14ac:dyDescent="0.2">
      <c r="A20" s="10">
        <v>4141</v>
      </c>
      <c r="B20" s="15" t="s">
        <v>16</v>
      </c>
      <c r="C20" s="14">
        <v>0</v>
      </c>
      <c r="D20" s="14">
        <v>0</v>
      </c>
    </row>
    <row r="21" spans="1:4" x14ac:dyDescent="0.2">
      <c r="A21" s="10">
        <v>4142</v>
      </c>
      <c r="B21" s="15" t="s">
        <v>17</v>
      </c>
      <c r="C21" s="14">
        <v>0</v>
      </c>
      <c r="D21" s="14">
        <v>0</v>
      </c>
    </row>
    <row r="22" spans="1:4" x14ac:dyDescent="0.2">
      <c r="A22" s="10">
        <v>4143</v>
      </c>
      <c r="B22" s="15" t="s">
        <v>18</v>
      </c>
      <c r="C22" s="14">
        <v>0</v>
      </c>
      <c r="D22" s="14">
        <v>0</v>
      </c>
    </row>
    <row r="23" spans="1:4" x14ac:dyDescent="0.2">
      <c r="A23" s="10">
        <v>4144</v>
      </c>
      <c r="B23" s="15" t="s">
        <v>19</v>
      </c>
      <c r="C23" s="14">
        <v>0</v>
      </c>
      <c r="D23" s="14">
        <v>0</v>
      </c>
    </row>
    <row r="24" spans="1:4" x14ac:dyDescent="0.2">
      <c r="A24" s="10">
        <v>4149</v>
      </c>
      <c r="B24" s="15" t="s">
        <v>20</v>
      </c>
      <c r="C24" s="14">
        <v>0</v>
      </c>
      <c r="D24" s="14">
        <v>0</v>
      </c>
    </row>
    <row r="25" spans="1:4" x14ac:dyDescent="0.2">
      <c r="A25" s="10">
        <v>4150</v>
      </c>
      <c r="B25" s="7" t="s">
        <v>165</v>
      </c>
      <c r="C25" s="11">
        <f>SUM(C26:C29)</f>
        <v>0</v>
      </c>
      <c r="D25" s="11">
        <f>SUM(D26:D29)</f>
        <v>0</v>
      </c>
    </row>
    <row r="26" spans="1:4" ht="25.5" x14ac:dyDescent="0.2">
      <c r="A26" s="10">
        <v>4151</v>
      </c>
      <c r="B26" s="15" t="s">
        <v>22</v>
      </c>
      <c r="C26" s="14">
        <v>0</v>
      </c>
      <c r="D26" s="14">
        <v>0</v>
      </c>
    </row>
    <row r="27" spans="1:4" x14ac:dyDescent="0.2">
      <c r="A27" s="10">
        <v>4152</v>
      </c>
      <c r="B27" s="15" t="s">
        <v>23</v>
      </c>
      <c r="C27" s="14">
        <v>0</v>
      </c>
      <c r="D27" s="14">
        <v>0</v>
      </c>
    </row>
    <row r="28" spans="1:4" x14ac:dyDescent="0.2">
      <c r="A28" s="10">
        <v>4153</v>
      </c>
      <c r="B28" s="15" t="s">
        <v>24</v>
      </c>
      <c r="C28" s="14">
        <v>0</v>
      </c>
      <c r="D28" s="14">
        <v>0</v>
      </c>
    </row>
    <row r="29" spans="1:4" x14ac:dyDescent="0.2">
      <c r="A29" s="10">
        <v>4159</v>
      </c>
      <c r="B29" s="15" t="s">
        <v>25</v>
      </c>
      <c r="C29" s="14">
        <v>0</v>
      </c>
      <c r="D29" s="14">
        <v>0</v>
      </c>
    </row>
    <row r="30" spans="1:4" x14ac:dyDescent="0.2">
      <c r="A30" s="10">
        <v>4160</v>
      </c>
      <c r="B30" s="7" t="s">
        <v>166</v>
      </c>
      <c r="C30" s="11">
        <f>SUM(C31:C39)</f>
        <v>0</v>
      </c>
      <c r="D30" s="11">
        <f>SUM(D31:D39)</f>
        <v>0</v>
      </c>
    </row>
    <row r="31" spans="1:4" x14ac:dyDescent="0.2">
      <c r="A31" s="10">
        <v>4161</v>
      </c>
      <c r="B31" s="15" t="s">
        <v>26</v>
      </c>
      <c r="C31" s="14">
        <v>0</v>
      </c>
      <c r="D31" s="14">
        <v>0</v>
      </c>
    </row>
    <row r="32" spans="1:4" x14ac:dyDescent="0.2">
      <c r="A32" s="10">
        <v>4162</v>
      </c>
      <c r="B32" s="15" t="s">
        <v>27</v>
      </c>
      <c r="C32" s="14">
        <v>0</v>
      </c>
      <c r="D32" s="14">
        <v>0</v>
      </c>
    </row>
    <row r="33" spans="1:4" x14ac:dyDescent="0.2">
      <c r="A33" s="10">
        <v>4163</v>
      </c>
      <c r="B33" s="15" t="s">
        <v>28</v>
      </c>
      <c r="C33" s="14">
        <v>0</v>
      </c>
      <c r="D33" s="14">
        <v>0</v>
      </c>
    </row>
    <row r="34" spans="1:4" x14ac:dyDescent="0.2">
      <c r="A34" s="10">
        <v>4164</v>
      </c>
      <c r="B34" s="15" t="s">
        <v>29</v>
      </c>
      <c r="C34" s="14">
        <v>0</v>
      </c>
      <c r="D34" s="14">
        <v>0</v>
      </c>
    </row>
    <row r="35" spans="1:4" x14ac:dyDescent="0.2">
      <c r="A35" s="10">
        <v>4165</v>
      </c>
      <c r="B35" s="15" t="s">
        <v>30</v>
      </c>
      <c r="C35" s="14">
        <v>0</v>
      </c>
      <c r="D35" s="14">
        <v>0</v>
      </c>
    </row>
    <row r="36" spans="1:4" x14ac:dyDescent="0.2">
      <c r="A36" s="10">
        <v>4166</v>
      </c>
      <c r="B36" s="15" t="s">
        <v>31</v>
      </c>
      <c r="C36" s="14">
        <v>0</v>
      </c>
      <c r="D36" s="14">
        <v>0</v>
      </c>
    </row>
    <row r="37" spans="1:4" x14ac:dyDescent="0.2">
      <c r="A37" s="10">
        <v>4167</v>
      </c>
      <c r="B37" s="15" t="s">
        <v>32</v>
      </c>
      <c r="C37" s="14">
        <v>0</v>
      </c>
      <c r="D37" s="14">
        <v>0</v>
      </c>
    </row>
    <row r="38" spans="1:4" x14ac:dyDescent="0.2">
      <c r="A38" s="10">
        <v>4168</v>
      </c>
      <c r="B38" s="15" t="s">
        <v>33</v>
      </c>
      <c r="C38" s="14">
        <v>0</v>
      </c>
      <c r="D38" s="14">
        <v>0</v>
      </c>
    </row>
    <row r="39" spans="1:4" x14ac:dyDescent="0.2">
      <c r="A39" s="10">
        <v>4169</v>
      </c>
      <c r="B39" s="15" t="s">
        <v>34</v>
      </c>
      <c r="C39" s="14">
        <v>0</v>
      </c>
      <c r="D39" s="14">
        <v>0</v>
      </c>
    </row>
    <row r="40" spans="1:4" x14ac:dyDescent="0.2">
      <c r="A40" s="10">
        <v>4170</v>
      </c>
      <c r="B40" s="7" t="s">
        <v>167</v>
      </c>
      <c r="C40" s="11">
        <f>SUM(C41:C44)</f>
        <v>3389178</v>
      </c>
      <c r="D40" s="11">
        <f>SUM(D41:D44)</f>
        <v>11397106.060000001</v>
      </c>
    </row>
    <row r="41" spans="1:4" x14ac:dyDescent="0.2">
      <c r="A41" s="10">
        <v>4171</v>
      </c>
      <c r="B41" s="15" t="s">
        <v>35</v>
      </c>
      <c r="C41" s="14">
        <v>0</v>
      </c>
      <c r="D41" s="14">
        <v>0</v>
      </c>
    </row>
    <row r="42" spans="1:4" x14ac:dyDescent="0.2">
      <c r="A42" s="10">
        <v>4172</v>
      </c>
      <c r="B42" s="15" t="s">
        <v>36</v>
      </c>
      <c r="C42" s="14">
        <v>0</v>
      </c>
      <c r="D42" s="14">
        <v>0</v>
      </c>
    </row>
    <row r="43" spans="1:4" x14ac:dyDescent="0.2">
      <c r="A43" s="10">
        <v>4173</v>
      </c>
      <c r="B43" s="15" t="s">
        <v>37</v>
      </c>
      <c r="C43" s="14">
        <v>3389178</v>
      </c>
      <c r="D43" s="14">
        <v>11397106.060000001</v>
      </c>
    </row>
    <row r="44" spans="1:4" x14ac:dyDescent="0.2">
      <c r="A44" s="10">
        <v>4174</v>
      </c>
      <c r="B44" s="15" t="s">
        <v>38</v>
      </c>
      <c r="C44" s="14">
        <v>0</v>
      </c>
      <c r="D44" s="14">
        <v>0</v>
      </c>
    </row>
    <row r="45" spans="1:4" ht="38.25" x14ac:dyDescent="0.2">
      <c r="A45" s="10">
        <v>4190</v>
      </c>
      <c r="B45" s="7" t="str">
        <f>UPPER("Ingresos no Comprendidos en las Fracciones de la Ley de Ingresos causados en Ejercicios Fiscales Anteriores Pendientes de Liquidación o Pago")</f>
        <v>INGRESOS NO COMPRENDIDOS EN LAS FRACCIONES DE LA LEY DE INGRESOS CAUSADOS EN EJERCICIOS FISCALES ANTERIORES PENDIENTES DE LIQUIDACIÓN O PAGO</v>
      </c>
      <c r="C45" s="11">
        <f>SUM(C46:C47)</f>
        <v>0</v>
      </c>
      <c r="D45" s="11">
        <f>SUM(D46:D47)</f>
        <v>0</v>
      </c>
    </row>
    <row r="46" spans="1:4" ht="25.5" x14ac:dyDescent="0.2">
      <c r="A46" s="10">
        <v>4191</v>
      </c>
      <c r="B46" s="15" t="s">
        <v>39</v>
      </c>
      <c r="C46" s="14">
        <v>0</v>
      </c>
      <c r="D46" s="14">
        <v>0</v>
      </c>
    </row>
    <row r="47" spans="1:4" ht="38.25" x14ac:dyDescent="0.2">
      <c r="A47" s="10">
        <v>4192</v>
      </c>
      <c r="B47" s="15" t="s">
        <v>40</v>
      </c>
      <c r="C47" s="14">
        <v>0</v>
      </c>
      <c r="D47" s="14">
        <v>0</v>
      </c>
    </row>
    <row r="48" spans="1:4" ht="25.5" x14ac:dyDescent="0.2">
      <c r="A48" s="10">
        <v>4200</v>
      </c>
      <c r="B48" s="7" t="str">
        <f>UPPER("Participaciones, Aportaciones, Transferencias, Asignaciones, Subsidios y Otras Ayudas")</f>
        <v>PARTICIPACIONES, APORTACIONES, TRANSFERENCIAS, ASIGNACIONES, SUBSIDIOS Y OTRAS AYUDAS</v>
      </c>
      <c r="C48" s="11">
        <f>+C49+C53</f>
        <v>15045775.880000001</v>
      </c>
      <c r="D48" s="11">
        <f>+D49+D53</f>
        <v>75717542</v>
      </c>
    </row>
    <row r="49" spans="1:4" x14ac:dyDescent="0.2">
      <c r="A49" s="10">
        <v>4210</v>
      </c>
      <c r="B49" s="7" t="s">
        <v>168</v>
      </c>
      <c r="C49" s="11">
        <f>SUM(C50:C52)</f>
        <v>0</v>
      </c>
      <c r="D49" s="11">
        <f>SUM(D50:D52)</f>
        <v>0</v>
      </c>
    </row>
    <row r="50" spans="1:4" x14ac:dyDescent="0.2">
      <c r="A50" s="10">
        <v>4211</v>
      </c>
      <c r="B50" s="15" t="s">
        <v>1</v>
      </c>
      <c r="C50" s="14">
        <v>0</v>
      </c>
      <c r="D50" s="14">
        <v>0</v>
      </c>
    </row>
    <row r="51" spans="1:4" x14ac:dyDescent="0.2">
      <c r="A51" s="10">
        <v>4212</v>
      </c>
      <c r="B51" s="15" t="s">
        <v>41</v>
      </c>
      <c r="C51" s="14">
        <v>0</v>
      </c>
      <c r="D51" s="14">
        <v>0</v>
      </c>
    </row>
    <row r="52" spans="1:4" x14ac:dyDescent="0.2">
      <c r="A52" s="10">
        <v>4213</v>
      </c>
      <c r="B52" s="15" t="s">
        <v>42</v>
      </c>
      <c r="C52" s="14">
        <v>0</v>
      </c>
      <c r="D52" s="14">
        <v>0</v>
      </c>
    </row>
    <row r="53" spans="1:4" x14ac:dyDescent="0.2">
      <c r="A53" s="10">
        <v>4220</v>
      </c>
      <c r="B53" s="7" t="str">
        <f>UPPER("Transferencias, Asignaciones, Subsidios y Otras Ayudas")</f>
        <v>TRANSFERENCIAS, ASIGNACIONES, SUBSIDIOS Y OTRAS AYUDAS</v>
      </c>
      <c r="C53" s="11">
        <f>SUM(C54:C58)</f>
        <v>15045775.880000001</v>
      </c>
      <c r="D53" s="11">
        <f>SUM(D54:D58)</f>
        <v>75717542</v>
      </c>
    </row>
    <row r="54" spans="1:4" x14ac:dyDescent="0.2">
      <c r="A54" s="10">
        <v>4221</v>
      </c>
      <c r="B54" s="15" t="s">
        <v>61</v>
      </c>
      <c r="C54" s="14">
        <v>0</v>
      </c>
      <c r="D54" s="14">
        <v>0</v>
      </c>
    </row>
    <row r="55" spans="1:4" x14ac:dyDescent="0.2">
      <c r="A55" s="10">
        <v>4222</v>
      </c>
      <c r="B55" s="15" t="s">
        <v>43</v>
      </c>
      <c r="C55" s="14">
        <v>0</v>
      </c>
      <c r="D55" s="14">
        <v>0</v>
      </c>
    </row>
    <row r="56" spans="1:4" x14ac:dyDescent="0.2">
      <c r="A56" s="10">
        <v>4223</v>
      </c>
      <c r="B56" s="15" t="s">
        <v>44</v>
      </c>
      <c r="C56" s="14">
        <v>15045775.880000001</v>
      </c>
      <c r="D56" s="14">
        <v>75717542</v>
      </c>
    </row>
    <row r="57" spans="1:4" x14ac:dyDescent="0.2">
      <c r="A57" s="10">
        <v>4224</v>
      </c>
      <c r="B57" s="15" t="s">
        <v>3</v>
      </c>
      <c r="C57" s="14">
        <v>0</v>
      </c>
      <c r="D57" s="14">
        <v>0</v>
      </c>
    </row>
    <row r="58" spans="1:4" x14ac:dyDescent="0.2">
      <c r="A58" s="10">
        <v>4225</v>
      </c>
      <c r="B58" s="15" t="s">
        <v>45</v>
      </c>
      <c r="C58" s="14">
        <v>0</v>
      </c>
      <c r="D58" s="14">
        <v>0</v>
      </c>
    </row>
    <row r="59" spans="1:4" x14ac:dyDescent="0.2">
      <c r="A59" s="10">
        <v>4300</v>
      </c>
      <c r="B59" s="7" t="s">
        <v>169</v>
      </c>
      <c r="C59" s="11">
        <f>+C60+C63+C69+C71+C73</f>
        <v>2006141.81</v>
      </c>
      <c r="D59" s="11">
        <f>+D60+D63+D69+D71+D73</f>
        <v>10428880.85</v>
      </c>
    </row>
    <row r="60" spans="1:4" x14ac:dyDescent="0.2">
      <c r="A60" s="10">
        <v>4310</v>
      </c>
      <c r="B60" s="7" t="s">
        <v>170</v>
      </c>
      <c r="C60" s="11">
        <f>SUM(C61:C62)</f>
        <v>24141.81</v>
      </c>
      <c r="D60" s="11">
        <f>SUM(D61:D62)</f>
        <v>168615.84999999998</v>
      </c>
    </row>
    <row r="61" spans="1:4" x14ac:dyDescent="0.2">
      <c r="A61" s="10">
        <v>4311</v>
      </c>
      <c r="B61" s="15" t="s">
        <v>46</v>
      </c>
      <c r="C61" s="14">
        <v>0</v>
      </c>
      <c r="D61" s="14">
        <v>95013.15</v>
      </c>
    </row>
    <row r="62" spans="1:4" x14ac:dyDescent="0.2">
      <c r="A62" s="10">
        <v>4319</v>
      </c>
      <c r="B62" s="15" t="s">
        <v>47</v>
      </c>
      <c r="C62" s="14">
        <v>24141.81</v>
      </c>
      <c r="D62" s="14">
        <v>73602.7</v>
      </c>
    </row>
    <row r="63" spans="1:4" x14ac:dyDescent="0.2">
      <c r="A63" s="10">
        <v>4320</v>
      </c>
      <c r="B63" s="7" t="s">
        <v>171</v>
      </c>
      <c r="C63" s="11">
        <f>SUM(C64:C68)</f>
        <v>0</v>
      </c>
      <c r="D63" s="11">
        <f>SUM(D64:D68)</f>
        <v>0</v>
      </c>
    </row>
    <row r="64" spans="1:4" x14ac:dyDescent="0.2">
      <c r="A64" s="10">
        <v>4321</v>
      </c>
      <c r="B64" s="15" t="s">
        <v>48</v>
      </c>
      <c r="C64" s="14">
        <v>0</v>
      </c>
      <c r="D64" s="14">
        <v>0</v>
      </c>
    </row>
    <row r="65" spans="1:4" x14ac:dyDescent="0.2">
      <c r="A65" s="10">
        <v>4322</v>
      </c>
      <c r="B65" s="15" t="s">
        <v>49</v>
      </c>
      <c r="C65" s="14">
        <v>0</v>
      </c>
      <c r="D65" s="14">
        <v>0</v>
      </c>
    </row>
    <row r="66" spans="1:4" x14ac:dyDescent="0.2">
      <c r="A66" s="10">
        <v>4323</v>
      </c>
      <c r="B66" s="15" t="s">
        <v>60</v>
      </c>
      <c r="C66" s="14">
        <v>0</v>
      </c>
      <c r="D66" s="14">
        <v>0</v>
      </c>
    </row>
    <row r="67" spans="1:4" ht="25.5" x14ac:dyDescent="0.2">
      <c r="A67" s="10">
        <v>4324</v>
      </c>
      <c r="B67" s="15" t="s">
        <v>50</v>
      </c>
      <c r="C67" s="14">
        <v>0</v>
      </c>
      <c r="D67" s="14">
        <v>0</v>
      </c>
    </row>
    <row r="68" spans="1:4" ht="25.5" x14ac:dyDescent="0.2">
      <c r="A68" s="10">
        <v>4325</v>
      </c>
      <c r="B68" s="15" t="s">
        <v>51</v>
      </c>
      <c r="C68" s="14">
        <v>0</v>
      </c>
      <c r="D68" s="14">
        <v>0</v>
      </c>
    </row>
    <row r="69" spans="1:4" ht="25.5" x14ac:dyDescent="0.2">
      <c r="A69" s="10">
        <v>4330</v>
      </c>
      <c r="B69" s="7" t="str">
        <f>UPPER("Disminución del Exceso de Estimaciones por Pérdida o Deterioro u Obsolescencia")</f>
        <v>DISMINUCIÓN DEL EXCESO DE ESTIMACIONES POR PÉRDIDA O DETERIORO U OBSOLESCENCIA</v>
      </c>
      <c r="C69" s="11">
        <f>+C70</f>
        <v>0</v>
      </c>
      <c r="D69" s="11">
        <f>+D70</f>
        <v>0</v>
      </c>
    </row>
    <row r="70" spans="1:4" x14ac:dyDescent="0.2">
      <c r="A70" s="10">
        <v>4331</v>
      </c>
      <c r="B70" s="15" t="s">
        <v>147</v>
      </c>
      <c r="C70" s="14">
        <v>0</v>
      </c>
      <c r="D70" s="14">
        <v>0</v>
      </c>
    </row>
    <row r="71" spans="1:4" x14ac:dyDescent="0.2">
      <c r="A71" s="10">
        <v>4340</v>
      </c>
      <c r="B71" s="7" t="s">
        <v>172</v>
      </c>
      <c r="C71" s="11">
        <f>+C72</f>
        <v>0</v>
      </c>
      <c r="D71" s="11">
        <f>+D72</f>
        <v>0</v>
      </c>
    </row>
    <row r="72" spans="1:4" x14ac:dyDescent="0.2">
      <c r="A72" s="10">
        <v>4341</v>
      </c>
      <c r="B72" s="15" t="s">
        <v>52</v>
      </c>
      <c r="C72" s="14">
        <v>0</v>
      </c>
      <c r="D72" s="14">
        <v>0</v>
      </c>
    </row>
    <row r="73" spans="1:4" x14ac:dyDescent="0.2">
      <c r="A73" s="10">
        <v>4390</v>
      </c>
      <c r="B73" s="7" t="s">
        <v>173</v>
      </c>
      <c r="C73" s="11">
        <f>SUM(C74:C80)</f>
        <v>1982000</v>
      </c>
      <c r="D73" s="11">
        <f>SUM(D74:D80)</f>
        <v>10260265</v>
      </c>
    </row>
    <row r="74" spans="1:4" x14ac:dyDescent="0.2">
      <c r="A74" s="10">
        <v>4391</v>
      </c>
      <c r="B74" s="15" t="s">
        <v>54</v>
      </c>
      <c r="C74" s="14">
        <v>0</v>
      </c>
      <c r="D74" s="14">
        <v>0</v>
      </c>
    </row>
    <row r="75" spans="1:4" x14ac:dyDescent="0.2">
      <c r="A75" s="10">
        <v>4392</v>
      </c>
      <c r="B75" s="15" t="s">
        <v>55</v>
      </c>
      <c r="C75" s="14">
        <v>0</v>
      </c>
      <c r="D75" s="14">
        <v>0</v>
      </c>
    </row>
    <row r="76" spans="1:4" x14ac:dyDescent="0.2">
      <c r="A76" s="10">
        <v>4393</v>
      </c>
      <c r="B76" s="15" t="s">
        <v>56</v>
      </c>
      <c r="C76" s="14">
        <v>0</v>
      </c>
      <c r="D76" s="14">
        <v>0</v>
      </c>
    </row>
    <row r="77" spans="1:4" x14ac:dyDescent="0.2">
      <c r="A77" s="10">
        <v>4394</v>
      </c>
      <c r="B77" s="15" t="s">
        <v>57</v>
      </c>
      <c r="C77" s="14">
        <v>0</v>
      </c>
      <c r="D77" s="14">
        <v>0</v>
      </c>
    </row>
    <row r="78" spans="1:4" x14ac:dyDescent="0.2">
      <c r="A78" s="10">
        <v>4395</v>
      </c>
      <c r="B78" s="15" t="s">
        <v>58</v>
      </c>
      <c r="C78" s="14">
        <v>0</v>
      </c>
      <c r="D78" s="14">
        <v>0</v>
      </c>
    </row>
    <row r="79" spans="1:4" x14ac:dyDescent="0.2">
      <c r="A79" s="10">
        <v>4396</v>
      </c>
      <c r="B79" s="15" t="s">
        <v>59</v>
      </c>
      <c r="C79" s="14">
        <v>0</v>
      </c>
      <c r="D79" s="14">
        <v>0</v>
      </c>
    </row>
    <row r="80" spans="1:4" x14ac:dyDescent="0.2">
      <c r="A80" s="10">
        <v>4399</v>
      </c>
      <c r="B80" s="15" t="s">
        <v>53</v>
      </c>
      <c r="C80" s="14">
        <v>1982000</v>
      </c>
      <c r="D80" s="14">
        <v>10260265</v>
      </c>
    </row>
    <row r="81" spans="1:4" x14ac:dyDescent="0.2">
      <c r="A81" s="10">
        <v>5000</v>
      </c>
      <c r="B81" s="7" t="s">
        <v>2</v>
      </c>
      <c r="C81" s="11">
        <f>+C82+C110+C168</f>
        <v>21183734.779999997</v>
      </c>
      <c r="D81" s="11">
        <f>+D82+D110+D168</f>
        <v>90110605.25</v>
      </c>
    </row>
    <row r="82" spans="1:4" x14ac:dyDescent="0.2">
      <c r="A82" s="10">
        <v>5100</v>
      </c>
      <c r="B82" s="7" t="s">
        <v>174</v>
      </c>
      <c r="C82" s="11">
        <f>+C83+C90+C100</f>
        <v>18102733.899999999</v>
      </c>
      <c r="D82" s="11">
        <f>+D83+D90+D100</f>
        <v>85758908.079999998</v>
      </c>
    </row>
    <row r="83" spans="1:4" x14ac:dyDescent="0.2">
      <c r="A83" s="10">
        <v>5110</v>
      </c>
      <c r="B83" s="7" t="s">
        <v>175</v>
      </c>
      <c r="C83" s="11">
        <f>SUM(C84:C89)</f>
        <v>14915680.189999998</v>
      </c>
      <c r="D83" s="11">
        <f>SUM(D84:D89)</f>
        <v>64347702.340000004</v>
      </c>
    </row>
    <row r="84" spans="1:4" x14ac:dyDescent="0.2">
      <c r="A84" s="10">
        <v>5111</v>
      </c>
      <c r="B84" s="16" t="s">
        <v>62</v>
      </c>
      <c r="C84" s="14">
        <v>11053723.289999999</v>
      </c>
      <c r="D84" s="14">
        <v>43448713.280000001</v>
      </c>
    </row>
    <row r="85" spans="1:4" x14ac:dyDescent="0.2">
      <c r="A85" s="10">
        <v>5112</v>
      </c>
      <c r="B85" s="17" t="s">
        <v>63</v>
      </c>
      <c r="C85" s="14">
        <v>53554.44</v>
      </c>
      <c r="D85" s="14">
        <v>319863.24</v>
      </c>
    </row>
    <row r="86" spans="1:4" x14ac:dyDescent="0.2">
      <c r="A86" s="10">
        <v>5113</v>
      </c>
      <c r="B86" s="17" t="s">
        <v>64</v>
      </c>
      <c r="C86" s="14">
        <v>1632581.53</v>
      </c>
      <c r="D86" s="14">
        <v>12072907.560000001</v>
      </c>
    </row>
    <row r="87" spans="1:4" x14ac:dyDescent="0.2">
      <c r="A87" s="10">
        <v>5114</v>
      </c>
      <c r="B87" s="17" t="s">
        <v>65</v>
      </c>
      <c r="C87" s="14">
        <v>1980293.93</v>
      </c>
      <c r="D87" s="14">
        <v>7744374.2599999998</v>
      </c>
    </row>
    <row r="88" spans="1:4" x14ac:dyDescent="0.2">
      <c r="A88" s="10">
        <v>5115</v>
      </c>
      <c r="B88" s="17" t="s">
        <v>66</v>
      </c>
      <c r="C88" s="14">
        <v>195527</v>
      </c>
      <c r="D88" s="14">
        <v>761844</v>
      </c>
    </row>
    <row r="89" spans="1:4" x14ac:dyDescent="0.2">
      <c r="A89" s="10">
        <v>5116</v>
      </c>
      <c r="B89" s="17" t="s">
        <v>67</v>
      </c>
      <c r="C89" s="14">
        <v>0</v>
      </c>
      <c r="D89" s="14">
        <v>0</v>
      </c>
    </row>
    <row r="90" spans="1:4" x14ac:dyDescent="0.2">
      <c r="A90" s="10">
        <v>5120</v>
      </c>
      <c r="B90" s="18" t="s">
        <v>198</v>
      </c>
      <c r="C90" s="11">
        <f>SUM(C91:C99)</f>
        <v>949725.05999999994</v>
      </c>
      <c r="D90" s="11">
        <f>SUM(D91:D99)</f>
        <v>6574785.1299999999</v>
      </c>
    </row>
    <row r="91" spans="1:4" x14ac:dyDescent="0.2">
      <c r="A91" s="10">
        <v>5121</v>
      </c>
      <c r="B91" s="17" t="s">
        <v>68</v>
      </c>
      <c r="C91" s="14">
        <f>704398.53-58171.97-3800</f>
        <v>642426.56000000006</v>
      </c>
      <c r="D91" s="14">
        <v>3593756.62</v>
      </c>
    </row>
    <row r="92" spans="1:4" x14ac:dyDescent="0.2">
      <c r="A92" s="10">
        <v>5122</v>
      </c>
      <c r="B92" s="17" t="s">
        <v>69</v>
      </c>
      <c r="C92" s="14">
        <v>13320.6</v>
      </c>
      <c r="D92" s="14">
        <v>0</v>
      </c>
    </row>
    <row r="93" spans="1:4" x14ac:dyDescent="0.2">
      <c r="A93" s="10">
        <v>5123</v>
      </c>
      <c r="B93" s="17" t="s">
        <v>70</v>
      </c>
      <c r="C93" s="14">
        <v>0</v>
      </c>
      <c r="D93" s="14">
        <v>0</v>
      </c>
    </row>
    <row r="94" spans="1:4" x14ac:dyDescent="0.2">
      <c r="A94" s="10">
        <v>5124</v>
      </c>
      <c r="B94" s="17" t="s">
        <v>71</v>
      </c>
      <c r="C94" s="14">
        <v>93595.87</v>
      </c>
      <c r="D94" s="14">
        <v>1024961.02</v>
      </c>
    </row>
    <row r="95" spans="1:4" x14ac:dyDescent="0.2">
      <c r="A95" s="10">
        <v>5125</v>
      </c>
      <c r="B95" s="17" t="s">
        <v>72</v>
      </c>
      <c r="C95" s="14">
        <v>36693.96</v>
      </c>
      <c r="D95" s="14">
        <v>375720.01</v>
      </c>
    </row>
    <row r="96" spans="1:4" x14ac:dyDescent="0.2">
      <c r="A96" s="10">
        <v>5126</v>
      </c>
      <c r="B96" s="17" t="s">
        <v>73</v>
      </c>
      <c r="C96" s="14">
        <f>141626.44-29106.57</f>
        <v>112519.87</v>
      </c>
      <c r="D96" s="14">
        <v>793964.46</v>
      </c>
    </row>
    <row r="97" spans="1:4" x14ac:dyDescent="0.2">
      <c r="A97" s="10">
        <v>5127</v>
      </c>
      <c r="B97" s="17" t="s">
        <v>74</v>
      </c>
      <c r="C97" s="14">
        <v>23407.200000000001</v>
      </c>
      <c r="D97" s="14">
        <v>415766.22</v>
      </c>
    </row>
    <row r="98" spans="1:4" x14ac:dyDescent="0.2">
      <c r="A98" s="10">
        <v>5128</v>
      </c>
      <c r="B98" s="17" t="s">
        <v>75</v>
      </c>
      <c r="C98" s="14">
        <v>0</v>
      </c>
      <c r="D98" s="14">
        <v>0</v>
      </c>
    </row>
    <row r="99" spans="1:4" x14ac:dyDescent="0.2">
      <c r="A99" s="10">
        <v>5129</v>
      </c>
      <c r="B99" s="17" t="s">
        <v>76</v>
      </c>
      <c r="C99" s="14">
        <v>27761</v>
      </c>
      <c r="D99" s="14">
        <v>370616.8</v>
      </c>
    </row>
    <row r="100" spans="1:4" x14ac:dyDescent="0.2">
      <c r="A100" s="10">
        <v>5130</v>
      </c>
      <c r="B100" s="7" t="s">
        <v>176</v>
      </c>
      <c r="C100" s="11">
        <f>SUM(C101:C109)</f>
        <v>2237328.65</v>
      </c>
      <c r="D100" s="11">
        <f>SUM(D101:D109)</f>
        <v>14836420.609999999</v>
      </c>
    </row>
    <row r="101" spans="1:4" x14ac:dyDescent="0.2">
      <c r="A101" s="10">
        <v>5131</v>
      </c>
      <c r="B101" s="17" t="s">
        <v>77</v>
      </c>
      <c r="C101" s="14">
        <f>492466.29-8000.29</f>
        <v>484466</v>
      </c>
      <c r="D101" s="14">
        <v>2177392</v>
      </c>
    </row>
    <row r="102" spans="1:4" x14ac:dyDescent="0.2">
      <c r="A102" s="10">
        <v>5132</v>
      </c>
      <c r="B102" s="17" t="s">
        <v>78</v>
      </c>
      <c r="C102" s="14">
        <v>0</v>
      </c>
      <c r="D102" s="14">
        <v>23000</v>
      </c>
    </row>
    <row r="103" spans="1:4" x14ac:dyDescent="0.2">
      <c r="A103" s="10">
        <v>5133</v>
      </c>
      <c r="B103" s="17" t="s">
        <v>79</v>
      </c>
      <c r="C103" s="14">
        <f>400784.34-33060</f>
        <v>367724.34</v>
      </c>
      <c r="D103" s="14">
        <v>3032336.65</v>
      </c>
    </row>
    <row r="104" spans="1:4" x14ac:dyDescent="0.2">
      <c r="A104" s="10">
        <v>5134</v>
      </c>
      <c r="B104" s="17" t="s">
        <v>80</v>
      </c>
      <c r="C104" s="14">
        <f>51267.28-13263.76</f>
        <v>38003.519999999997</v>
      </c>
      <c r="D104" s="14">
        <v>296809.24</v>
      </c>
    </row>
    <row r="105" spans="1:4" x14ac:dyDescent="0.2">
      <c r="A105" s="10">
        <v>5135</v>
      </c>
      <c r="B105" s="17" t="s">
        <v>81</v>
      </c>
      <c r="C105" s="14">
        <v>393795.93</v>
      </c>
      <c r="D105" s="14">
        <v>2256462.62</v>
      </c>
    </row>
    <row r="106" spans="1:4" x14ac:dyDescent="0.2">
      <c r="A106" s="10">
        <v>5136</v>
      </c>
      <c r="B106" s="17" t="s">
        <v>82</v>
      </c>
      <c r="C106" s="14">
        <v>345124.06</v>
      </c>
      <c r="D106" s="14">
        <v>1145727.99</v>
      </c>
    </row>
    <row r="107" spans="1:4" x14ac:dyDescent="0.2">
      <c r="A107" s="10">
        <v>5137</v>
      </c>
      <c r="B107" s="17" t="s">
        <v>83</v>
      </c>
      <c r="C107" s="14">
        <f>150966.37-87174-93.97-30104.52</f>
        <v>33593.87999999999</v>
      </c>
      <c r="D107" s="14">
        <v>962058.18</v>
      </c>
    </row>
    <row r="108" spans="1:4" x14ac:dyDescent="0.2">
      <c r="A108" s="10">
        <v>5138</v>
      </c>
      <c r="B108" s="17" t="s">
        <v>84</v>
      </c>
      <c r="C108" s="14">
        <v>109480</v>
      </c>
      <c r="D108" s="14">
        <v>903185.17</v>
      </c>
    </row>
    <row r="109" spans="1:4" x14ac:dyDescent="0.2">
      <c r="A109" s="10">
        <v>5139</v>
      </c>
      <c r="B109" s="16" t="s">
        <v>85</v>
      </c>
      <c r="C109" s="14">
        <f>535046.7-19369.59-50536.19</f>
        <v>465140.91999999993</v>
      </c>
      <c r="D109" s="14">
        <v>4039448.76</v>
      </c>
    </row>
    <row r="110" spans="1:4" x14ac:dyDescent="0.2">
      <c r="A110" s="10">
        <v>5200</v>
      </c>
      <c r="B110" s="7" t="str">
        <f>UPPER("Transferencias, Asignaciones, Subsidios y Otras Ayudas")</f>
        <v>TRANSFERENCIAS, ASIGNACIONES, SUBSIDIOS Y OTRAS AYUDAS</v>
      </c>
      <c r="C110" s="11">
        <f>+C111+C114+C117+C120+C125+C129+C132+C134+C140</f>
        <v>638753</v>
      </c>
      <c r="D110" s="11">
        <f>+D111+D114+D117+D120+D125+D129+D132+D134+D140</f>
        <v>3485014</v>
      </c>
    </row>
    <row r="111" spans="1:4" x14ac:dyDescent="0.2">
      <c r="A111" s="10">
        <v>5210</v>
      </c>
      <c r="B111" s="19" t="str">
        <f>UPPER("Transferencias Internas y Asignaciones al Sector Público")</f>
        <v>TRANSFERENCIAS INTERNAS Y ASIGNACIONES AL SECTOR PÚBLICO</v>
      </c>
      <c r="C111" s="11">
        <f>SUM(C112:C113)</f>
        <v>0</v>
      </c>
      <c r="D111" s="11">
        <f>SUM(D112:D113)</f>
        <v>0</v>
      </c>
    </row>
    <row r="112" spans="1:4" x14ac:dyDescent="0.2">
      <c r="A112" s="10">
        <v>5211</v>
      </c>
      <c r="B112" s="20" t="s">
        <v>90</v>
      </c>
      <c r="C112" s="14">
        <v>0</v>
      </c>
      <c r="D112" s="14">
        <v>0</v>
      </c>
    </row>
    <row r="113" spans="1:4" x14ac:dyDescent="0.2">
      <c r="A113" s="10">
        <v>5212</v>
      </c>
      <c r="B113" s="20" t="s">
        <v>91</v>
      </c>
      <c r="C113" s="14">
        <v>0</v>
      </c>
      <c r="D113" s="14">
        <v>0</v>
      </c>
    </row>
    <row r="114" spans="1:4" x14ac:dyDescent="0.2">
      <c r="A114" s="10">
        <v>5220</v>
      </c>
      <c r="B114" s="19" t="s">
        <v>177</v>
      </c>
      <c r="C114" s="11">
        <f>SUM(C115:C116)</f>
        <v>0</v>
      </c>
      <c r="D114" s="11">
        <f>SUM(D115:D116)</f>
        <v>0</v>
      </c>
    </row>
    <row r="115" spans="1:4" x14ac:dyDescent="0.2">
      <c r="A115" s="10">
        <v>5221</v>
      </c>
      <c r="B115" s="20" t="s">
        <v>92</v>
      </c>
      <c r="C115" s="14">
        <v>0</v>
      </c>
      <c r="D115" s="14">
        <v>0</v>
      </c>
    </row>
    <row r="116" spans="1:4" x14ac:dyDescent="0.2">
      <c r="A116" s="10">
        <v>5222</v>
      </c>
      <c r="B116" s="20" t="s">
        <v>93</v>
      </c>
      <c r="C116" s="14">
        <v>0</v>
      </c>
      <c r="D116" s="14">
        <v>0</v>
      </c>
    </row>
    <row r="117" spans="1:4" x14ac:dyDescent="0.2">
      <c r="A117" s="10">
        <v>5230</v>
      </c>
      <c r="B117" s="19" t="s">
        <v>178</v>
      </c>
      <c r="C117" s="11">
        <f>SUM(C118:C119)</f>
        <v>0</v>
      </c>
      <c r="D117" s="11">
        <f>SUM(D118:D119)</f>
        <v>0</v>
      </c>
    </row>
    <row r="118" spans="1:4" x14ac:dyDescent="0.2">
      <c r="A118" s="10">
        <v>5231</v>
      </c>
      <c r="B118" s="20" t="s">
        <v>94</v>
      </c>
      <c r="C118" s="14">
        <v>0</v>
      </c>
      <c r="D118" s="14">
        <v>0</v>
      </c>
    </row>
    <row r="119" spans="1:4" x14ac:dyDescent="0.2">
      <c r="A119" s="10">
        <v>5232</v>
      </c>
      <c r="B119" s="20" t="s">
        <v>95</v>
      </c>
      <c r="C119" s="14">
        <v>0</v>
      </c>
      <c r="D119" s="14">
        <v>0</v>
      </c>
    </row>
    <row r="120" spans="1:4" x14ac:dyDescent="0.2">
      <c r="A120" s="10">
        <v>5240</v>
      </c>
      <c r="B120" s="19" t="s">
        <v>179</v>
      </c>
      <c r="C120" s="11">
        <f>SUM(C121:C124)</f>
        <v>638753</v>
      </c>
      <c r="D120" s="11">
        <f>SUM(D121:D124)</f>
        <v>3485014</v>
      </c>
    </row>
    <row r="121" spans="1:4" x14ac:dyDescent="0.2">
      <c r="A121" s="10">
        <v>5241</v>
      </c>
      <c r="B121" s="20" t="s">
        <v>86</v>
      </c>
      <c r="C121" s="14">
        <v>0</v>
      </c>
      <c r="D121" s="14">
        <v>0</v>
      </c>
    </row>
    <row r="122" spans="1:4" x14ac:dyDescent="0.2">
      <c r="A122" s="10">
        <v>5242</v>
      </c>
      <c r="B122" s="20" t="s">
        <v>96</v>
      </c>
      <c r="C122" s="14">
        <v>638753</v>
      </c>
      <c r="D122" s="14">
        <v>3485014</v>
      </c>
    </row>
    <row r="123" spans="1:4" x14ac:dyDescent="0.2">
      <c r="A123" s="10">
        <v>5243</v>
      </c>
      <c r="B123" s="20" t="s">
        <v>97</v>
      </c>
      <c r="C123" s="14">
        <v>0</v>
      </c>
      <c r="D123" s="14">
        <v>0</v>
      </c>
    </row>
    <row r="124" spans="1:4" x14ac:dyDescent="0.2">
      <c r="A124" s="10">
        <v>5244</v>
      </c>
      <c r="B124" s="20" t="s">
        <v>87</v>
      </c>
      <c r="C124" s="14">
        <v>0</v>
      </c>
      <c r="D124" s="14">
        <v>0</v>
      </c>
    </row>
    <row r="125" spans="1:4" x14ac:dyDescent="0.2">
      <c r="A125" s="10">
        <v>5250</v>
      </c>
      <c r="B125" s="19" t="s">
        <v>180</v>
      </c>
      <c r="C125" s="11">
        <f>SUM(C126:C128)</f>
        <v>0</v>
      </c>
      <c r="D125" s="11">
        <f>SUM(D126:D128)</f>
        <v>0</v>
      </c>
    </row>
    <row r="126" spans="1:4" x14ac:dyDescent="0.2">
      <c r="A126" s="10">
        <v>5251</v>
      </c>
      <c r="B126" s="20" t="s">
        <v>88</v>
      </c>
      <c r="C126" s="14">
        <v>0</v>
      </c>
      <c r="D126" s="14">
        <v>0</v>
      </c>
    </row>
    <row r="127" spans="1:4" x14ac:dyDescent="0.2">
      <c r="A127" s="10">
        <v>5252</v>
      </c>
      <c r="B127" s="20" t="s">
        <v>89</v>
      </c>
      <c r="C127" s="14">
        <v>0</v>
      </c>
      <c r="D127" s="14">
        <v>0</v>
      </c>
    </row>
    <row r="128" spans="1:4" x14ac:dyDescent="0.2">
      <c r="A128" s="10">
        <v>5259</v>
      </c>
      <c r="B128" s="15" t="s">
        <v>98</v>
      </c>
      <c r="C128" s="14">
        <v>0</v>
      </c>
      <c r="D128" s="14">
        <v>0</v>
      </c>
    </row>
    <row r="129" spans="1:4" x14ac:dyDescent="0.2">
      <c r="A129" s="10">
        <v>5260</v>
      </c>
      <c r="B129" s="7" t="str">
        <f>UPPER("Transferencias a Fideicomisos, Mandatos y Contratos Análogos")</f>
        <v>TRANSFERENCIAS A FIDEICOMISOS, MANDATOS Y CONTRATOS ANÁLOGOS</v>
      </c>
      <c r="C129" s="11">
        <f>SUM(C130:C131)</f>
        <v>0</v>
      </c>
      <c r="D129" s="11">
        <f>SUM(D130:D131)</f>
        <v>0</v>
      </c>
    </row>
    <row r="130" spans="1:4" x14ac:dyDescent="0.2">
      <c r="A130" s="10">
        <v>5261</v>
      </c>
      <c r="B130" s="15" t="s">
        <v>99</v>
      </c>
      <c r="C130" s="14">
        <v>0</v>
      </c>
      <c r="D130" s="14">
        <v>0</v>
      </c>
    </row>
    <row r="131" spans="1:4" x14ac:dyDescent="0.2">
      <c r="A131" s="10">
        <v>5262</v>
      </c>
      <c r="B131" s="15" t="s">
        <v>100</v>
      </c>
      <c r="C131" s="14">
        <v>0</v>
      </c>
      <c r="D131" s="14">
        <v>0</v>
      </c>
    </row>
    <row r="132" spans="1:4" x14ac:dyDescent="0.2">
      <c r="A132" s="10">
        <v>5270</v>
      </c>
      <c r="B132" s="7" t="s">
        <v>181</v>
      </c>
      <c r="C132" s="11">
        <f>+C133</f>
        <v>0</v>
      </c>
      <c r="D132" s="11">
        <f>+D133</f>
        <v>0</v>
      </c>
    </row>
    <row r="133" spans="1:4" x14ac:dyDescent="0.2">
      <c r="A133" s="10">
        <v>5271</v>
      </c>
      <c r="B133" s="15" t="s">
        <v>101</v>
      </c>
      <c r="C133" s="14">
        <v>0</v>
      </c>
      <c r="D133" s="14">
        <v>0</v>
      </c>
    </row>
    <row r="134" spans="1:4" x14ac:dyDescent="0.2">
      <c r="A134" s="10">
        <v>5280</v>
      </c>
      <c r="B134" s="7" t="s">
        <v>182</v>
      </c>
      <c r="C134" s="11">
        <f>SUM(C135:C139)</f>
        <v>0</v>
      </c>
      <c r="D134" s="11">
        <f>SUM(D135:D139)</f>
        <v>0</v>
      </c>
    </row>
    <row r="135" spans="1:4" x14ac:dyDescent="0.2">
      <c r="A135" s="10">
        <v>5281</v>
      </c>
      <c r="B135" s="15" t="s">
        <v>102</v>
      </c>
      <c r="C135" s="14">
        <v>0</v>
      </c>
      <c r="D135" s="14">
        <v>0</v>
      </c>
    </row>
    <row r="136" spans="1:4" x14ac:dyDescent="0.2">
      <c r="A136" s="10">
        <v>5282</v>
      </c>
      <c r="B136" s="15" t="s">
        <v>103</v>
      </c>
      <c r="C136" s="14">
        <v>0</v>
      </c>
      <c r="D136" s="14">
        <v>0</v>
      </c>
    </row>
    <row r="137" spans="1:4" x14ac:dyDescent="0.2">
      <c r="A137" s="10">
        <v>5283</v>
      </c>
      <c r="B137" s="15" t="s">
        <v>104</v>
      </c>
      <c r="C137" s="14">
        <v>0</v>
      </c>
      <c r="D137" s="14">
        <v>0</v>
      </c>
    </row>
    <row r="138" spans="1:4" x14ac:dyDescent="0.2">
      <c r="A138" s="10">
        <v>5284</v>
      </c>
      <c r="B138" s="15" t="s">
        <v>105</v>
      </c>
      <c r="C138" s="14">
        <v>0</v>
      </c>
      <c r="D138" s="14">
        <v>0</v>
      </c>
    </row>
    <row r="139" spans="1:4" x14ac:dyDescent="0.2">
      <c r="A139" s="10">
        <v>5285</v>
      </c>
      <c r="B139" s="15" t="s">
        <v>106</v>
      </c>
      <c r="C139" s="14">
        <v>0</v>
      </c>
      <c r="D139" s="14">
        <v>0</v>
      </c>
    </row>
    <row r="140" spans="1:4" x14ac:dyDescent="0.2">
      <c r="A140" s="10">
        <v>5290</v>
      </c>
      <c r="B140" s="7" t="s">
        <v>183</v>
      </c>
      <c r="C140" s="11">
        <f>SUM(C141:C142)</f>
        <v>0</v>
      </c>
      <c r="D140" s="11">
        <f>SUM(D141:D142)</f>
        <v>0</v>
      </c>
    </row>
    <row r="141" spans="1:4" x14ac:dyDescent="0.2">
      <c r="A141" s="10">
        <v>5291</v>
      </c>
      <c r="B141" s="15" t="s">
        <v>107</v>
      </c>
      <c r="C141" s="14">
        <v>0</v>
      </c>
      <c r="D141" s="14">
        <v>0</v>
      </c>
    </row>
    <row r="142" spans="1:4" x14ac:dyDescent="0.2">
      <c r="A142" s="10">
        <v>5292</v>
      </c>
      <c r="B142" s="15" t="s">
        <v>146</v>
      </c>
      <c r="C142" s="14">
        <v>0</v>
      </c>
      <c r="D142" s="14">
        <v>0</v>
      </c>
    </row>
    <row r="143" spans="1:4" x14ac:dyDescent="0.2">
      <c r="A143" s="10">
        <v>5300</v>
      </c>
      <c r="B143" s="7" t="s">
        <v>168</v>
      </c>
      <c r="C143" s="11">
        <f>+C144+C147+C150</f>
        <v>0</v>
      </c>
      <c r="D143" s="11">
        <f>+D144+D147+D150</f>
        <v>0</v>
      </c>
    </row>
    <row r="144" spans="1:4" x14ac:dyDescent="0.2">
      <c r="A144" s="10">
        <v>5310</v>
      </c>
      <c r="B144" s="7" t="s">
        <v>184</v>
      </c>
      <c r="C144" s="11">
        <f>SUM(C145:C146)</f>
        <v>0</v>
      </c>
      <c r="D144" s="11">
        <f>SUM(D145:D146)</f>
        <v>0</v>
      </c>
    </row>
    <row r="145" spans="1:4" x14ac:dyDescent="0.2">
      <c r="A145" s="10">
        <v>5311</v>
      </c>
      <c r="B145" s="15" t="s">
        <v>108</v>
      </c>
      <c r="C145" s="14">
        <v>0</v>
      </c>
      <c r="D145" s="14">
        <v>0</v>
      </c>
    </row>
    <row r="146" spans="1:4" x14ac:dyDescent="0.2">
      <c r="A146" s="10">
        <v>5312</v>
      </c>
      <c r="B146" s="15" t="s">
        <v>109</v>
      </c>
      <c r="C146" s="14">
        <v>0</v>
      </c>
      <c r="D146" s="14">
        <v>0</v>
      </c>
    </row>
    <row r="147" spans="1:4" x14ac:dyDescent="0.2">
      <c r="A147" s="10">
        <v>5320</v>
      </c>
      <c r="B147" s="7" t="s">
        <v>185</v>
      </c>
      <c r="C147" s="11">
        <f>SUM(C148:C149)</f>
        <v>0</v>
      </c>
      <c r="D147" s="11">
        <f>SUM(D148:D149)</f>
        <v>0</v>
      </c>
    </row>
    <row r="148" spans="1:4" x14ac:dyDescent="0.2">
      <c r="A148" s="10">
        <v>5321</v>
      </c>
      <c r="B148" s="15" t="s">
        <v>110</v>
      </c>
      <c r="C148" s="14">
        <v>0</v>
      </c>
      <c r="D148" s="14">
        <v>0</v>
      </c>
    </row>
    <row r="149" spans="1:4" x14ac:dyDescent="0.2">
      <c r="A149" s="10">
        <v>5322</v>
      </c>
      <c r="B149" s="15" t="s">
        <v>111</v>
      </c>
      <c r="C149" s="14">
        <v>0</v>
      </c>
      <c r="D149" s="14">
        <v>0</v>
      </c>
    </row>
    <row r="150" spans="1:4" x14ac:dyDescent="0.2">
      <c r="A150" s="10">
        <v>5330</v>
      </c>
      <c r="B150" s="7" t="s">
        <v>186</v>
      </c>
      <c r="C150" s="11">
        <f>SUM(C151:C152)</f>
        <v>0</v>
      </c>
      <c r="D150" s="11">
        <f>SUM(D151:D152)</f>
        <v>0</v>
      </c>
    </row>
    <row r="151" spans="1:4" x14ac:dyDescent="0.2">
      <c r="A151" s="10">
        <v>5331</v>
      </c>
      <c r="B151" s="15" t="s">
        <v>112</v>
      </c>
      <c r="C151" s="14">
        <v>0</v>
      </c>
      <c r="D151" s="14">
        <v>0</v>
      </c>
    </row>
    <row r="152" spans="1:4" x14ac:dyDescent="0.2">
      <c r="A152" s="10">
        <v>5332</v>
      </c>
      <c r="B152" s="15" t="s">
        <v>113</v>
      </c>
      <c r="C152" s="14">
        <v>0</v>
      </c>
      <c r="D152" s="14">
        <v>0</v>
      </c>
    </row>
    <row r="153" spans="1:4" x14ac:dyDescent="0.2">
      <c r="A153" s="10">
        <v>5400</v>
      </c>
      <c r="B153" s="7" t="str">
        <f>UPPER("Intereses, Comisiones y Otros Gastos de la Deuda Pública")</f>
        <v>INTERESES, COMISIONES Y OTROS GASTOS DE LA DEUDA PÚBLICA</v>
      </c>
      <c r="C153" s="11">
        <f>+C154+C157+C160+C163+C165</f>
        <v>0</v>
      </c>
      <c r="D153" s="11">
        <f>+D154+D157+D160+D163+D165</f>
        <v>0</v>
      </c>
    </row>
    <row r="154" spans="1:4" x14ac:dyDescent="0.2">
      <c r="A154" s="10">
        <v>5410</v>
      </c>
      <c r="B154" s="7" t="s">
        <v>187</v>
      </c>
      <c r="C154" s="11">
        <f>SUM(C155:C156)</f>
        <v>0</v>
      </c>
      <c r="D154" s="11">
        <f>SUM(D155:D156)</f>
        <v>0</v>
      </c>
    </row>
    <row r="155" spans="1:4" x14ac:dyDescent="0.2">
      <c r="A155" s="10">
        <v>5411</v>
      </c>
      <c r="B155" s="15" t="s">
        <v>114</v>
      </c>
      <c r="C155" s="14">
        <v>0</v>
      </c>
      <c r="D155" s="14">
        <v>0</v>
      </c>
    </row>
    <row r="156" spans="1:4" x14ac:dyDescent="0.2">
      <c r="A156" s="10">
        <v>5412</v>
      </c>
      <c r="B156" s="15" t="s">
        <v>115</v>
      </c>
      <c r="C156" s="14">
        <v>0</v>
      </c>
      <c r="D156" s="14">
        <v>0</v>
      </c>
    </row>
    <row r="157" spans="1:4" x14ac:dyDescent="0.2">
      <c r="A157" s="10">
        <v>5420</v>
      </c>
      <c r="B157" s="7" t="s">
        <v>188</v>
      </c>
      <c r="C157" s="11">
        <f>SUM(C158:C159)</f>
        <v>0</v>
      </c>
      <c r="D157" s="11">
        <f>SUM(D158:D159)</f>
        <v>0</v>
      </c>
    </row>
    <row r="158" spans="1:4" x14ac:dyDescent="0.2">
      <c r="A158" s="10">
        <v>5421</v>
      </c>
      <c r="B158" s="15" t="s">
        <v>116</v>
      </c>
      <c r="C158" s="14">
        <v>0</v>
      </c>
      <c r="D158" s="14">
        <v>0</v>
      </c>
    </row>
    <row r="159" spans="1:4" x14ac:dyDescent="0.2">
      <c r="A159" s="10">
        <v>5422</v>
      </c>
      <c r="B159" s="15" t="s">
        <v>117</v>
      </c>
      <c r="C159" s="14">
        <v>0</v>
      </c>
      <c r="D159" s="14">
        <v>0</v>
      </c>
    </row>
    <row r="160" spans="1:4" x14ac:dyDescent="0.2">
      <c r="A160" s="10">
        <v>5430</v>
      </c>
      <c r="B160" s="7" t="s">
        <v>189</v>
      </c>
      <c r="C160" s="11">
        <f>SUM(C161:C162)</f>
        <v>0</v>
      </c>
      <c r="D160" s="11">
        <f>SUM(D161:D162)</f>
        <v>0</v>
      </c>
    </row>
    <row r="161" spans="1:4" x14ac:dyDescent="0.2">
      <c r="A161" s="10">
        <v>5431</v>
      </c>
      <c r="B161" s="15" t="s">
        <v>118</v>
      </c>
      <c r="C161" s="14">
        <v>0</v>
      </c>
      <c r="D161" s="14">
        <v>0</v>
      </c>
    </row>
    <row r="162" spans="1:4" x14ac:dyDescent="0.2">
      <c r="A162" s="10">
        <v>5432</v>
      </c>
      <c r="B162" s="15" t="s">
        <v>119</v>
      </c>
      <c r="C162" s="14">
        <v>0</v>
      </c>
      <c r="D162" s="14">
        <v>0</v>
      </c>
    </row>
    <row r="163" spans="1:4" x14ac:dyDescent="0.2">
      <c r="A163" s="10">
        <v>5440</v>
      </c>
      <c r="B163" s="7" t="s">
        <v>190</v>
      </c>
      <c r="C163" s="11">
        <f>+C164</f>
        <v>0</v>
      </c>
      <c r="D163" s="11">
        <f>+D164</f>
        <v>0</v>
      </c>
    </row>
    <row r="164" spans="1:4" x14ac:dyDescent="0.2">
      <c r="A164" s="10">
        <v>5441</v>
      </c>
      <c r="B164" s="15" t="s">
        <v>120</v>
      </c>
      <c r="C164" s="14">
        <v>0</v>
      </c>
      <c r="D164" s="14">
        <v>0</v>
      </c>
    </row>
    <row r="165" spans="1:4" x14ac:dyDescent="0.2">
      <c r="A165" s="10">
        <v>5450</v>
      </c>
      <c r="B165" s="7" t="s">
        <v>191</v>
      </c>
      <c r="C165" s="11">
        <f>+C166</f>
        <v>0</v>
      </c>
      <c r="D165" s="11">
        <f>+D166</f>
        <v>0</v>
      </c>
    </row>
    <row r="166" spans="1:4" x14ac:dyDescent="0.2">
      <c r="A166" s="10">
        <v>5451</v>
      </c>
      <c r="B166" s="15" t="s">
        <v>121</v>
      </c>
      <c r="C166" s="14">
        <v>0</v>
      </c>
      <c r="D166" s="14">
        <v>0</v>
      </c>
    </row>
    <row r="167" spans="1:4" x14ac:dyDescent="0.2">
      <c r="A167" s="10">
        <v>5452</v>
      </c>
      <c r="B167" s="15" t="s">
        <v>122</v>
      </c>
      <c r="C167" s="14">
        <v>0</v>
      </c>
      <c r="D167" s="14">
        <v>0</v>
      </c>
    </row>
    <row r="168" spans="1:4" x14ac:dyDescent="0.2">
      <c r="A168" s="10">
        <v>5500</v>
      </c>
      <c r="B168" s="21" t="s">
        <v>192</v>
      </c>
      <c r="C168" s="11">
        <f>+C169+C177+C180+C186+C188+C190</f>
        <v>2442247.88</v>
      </c>
      <c r="D168" s="11">
        <f>+D169+D177+D180+D186+D188+D190</f>
        <v>866683.17</v>
      </c>
    </row>
    <row r="169" spans="1:4" ht="25.5" x14ac:dyDescent="0.2">
      <c r="A169" s="10">
        <v>5510</v>
      </c>
      <c r="B169" s="21" t="str">
        <f>UPPER("Estimaciones, Depreciaciones, Deterioros, Obsolescencia y Amortizaciones")</f>
        <v>ESTIMACIONES, DEPRECIACIONES, DETERIOROS, OBSOLESCENCIA Y AMORTIZACIONES</v>
      </c>
      <c r="C169" s="11">
        <f>SUM(C170:C176)</f>
        <v>0</v>
      </c>
      <c r="D169" s="11">
        <f>SUM(D170:D176)</f>
        <v>866683.17</v>
      </c>
    </row>
    <row r="170" spans="1:4" x14ac:dyDescent="0.2">
      <c r="A170" s="10">
        <v>5511</v>
      </c>
      <c r="B170" s="22" t="s">
        <v>123</v>
      </c>
      <c r="C170" s="14">
        <v>0</v>
      </c>
      <c r="D170" s="14">
        <v>0</v>
      </c>
    </row>
    <row r="171" spans="1:4" x14ac:dyDescent="0.2">
      <c r="A171" s="10">
        <v>5512</v>
      </c>
      <c r="B171" s="22" t="s">
        <v>124</v>
      </c>
      <c r="C171" s="14">
        <v>0</v>
      </c>
      <c r="D171" s="14">
        <v>0</v>
      </c>
    </row>
    <row r="172" spans="1:4" x14ac:dyDescent="0.2">
      <c r="A172" s="10">
        <v>5513</v>
      </c>
      <c r="B172" s="22" t="s">
        <v>125</v>
      </c>
      <c r="C172" s="14">
        <v>0</v>
      </c>
      <c r="D172" s="14">
        <v>0</v>
      </c>
    </row>
    <row r="173" spans="1:4" x14ac:dyDescent="0.2">
      <c r="A173" s="10">
        <v>5514</v>
      </c>
      <c r="B173" s="22" t="s">
        <v>126</v>
      </c>
      <c r="C173" s="14">
        <v>0</v>
      </c>
      <c r="D173" s="14">
        <v>0</v>
      </c>
    </row>
    <row r="174" spans="1:4" x14ac:dyDescent="0.2">
      <c r="A174" s="10">
        <v>5515</v>
      </c>
      <c r="B174" s="22" t="s">
        <v>127</v>
      </c>
      <c r="C174" s="14">
        <v>0</v>
      </c>
      <c r="D174" s="14">
        <v>0</v>
      </c>
    </row>
    <row r="175" spans="1:4" x14ac:dyDescent="0.2">
      <c r="A175" s="10">
        <v>5516</v>
      </c>
      <c r="B175" s="22" t="s">
        <v>128</v>
      </c>
      <c r="C175" s="14">
        <v>0</v>
      </c>
      <c r="D175" s="14">
        <v>0</v>
      </c>
    </row>
    <row r="176" spans="1:4" x14ac:dyDescent="0.2">
      <c r="A176" s="10">
        <v>5517</v>
      </c>
      <c r="B176" s="22" t="s">
        <v>129</v>
      </c>
      <c r="C176" s="14">
        <v>0</v>
      </c>
      <c r="D176" s="14">
        <v>866683.17</v>
      </c>
    </row>
    <row r="177" spans="1:4" x14ac:dyDescent="0.2">
      <c r="A177" s="10">
        <v>5520</v>
      </c>
      <c r="B177" s="21" t="s">
        <v>193</v>
      </c>
      <c r="C177" s="11">
        <f>SUM(C178:C179)</f>
        <v>0</v>
      </c>
      <c r="D177" s="11">
        <f>SUM(D178:D179)</f>
        <v>0</v>
      </c>
    </row>
    <row r="178" spans="1:4" x14ac:dyDescent="0.2">
      <c r="A178" s="10">
        <v>5521</v>
      </c>
      <c r="B178" s="22" t="s">
        <v>130</v>
      </c>
      <c r="C178" s="14">
        <v>0</v>
      </c>
      <c r="D178" s="14">
        <v>0</v>
      </c>
    </row>
    <row r="179" spans="1:4" x14ac:dyDescent="0.2">
      <c r="A179" s="10">
        <v>5522</v>
      </c>
      <c r="B179" s="22" t="s">
        <v>131</v>
      </c>
      <c r="C179" s="14">
        <v>0</v>
      </c>
      <c r="D179" s="14">
        <v>0</v>
      </c>
    </row>
    <row r="180" spans="1:4" x14ac:dyDescent="0.2">
      <c r="A180" s="10">
        <v>5530</v>
      </c>
      <c r="B180" s="21" t="s">
        <v>194</v>
      </c>
      <c r="C180" s="11">
        <f>SUM(C181:C185)</f>
        <v>0</v>
      </c>
      <c r="D180" s="11">
        <f>SUM(D181:D185)</f>
        <v>0</v>
      </c>
    </row>
    <row r="181" spans="1:4" x14ac:dyDescent="0.2">
      <c r="A181" s="10">
        <v>5531</v>
      </c>
      <c r="B181" s="22" t="s">
        <v>141</v>
      </c>
      <c r="C181" s="14">
        <v>0</v>
      </c>
      <c r="D181" s="14">
        <v>0</v>
      </c>
    </row>
    <row r="182" spans="1:4" x14ac:dyDescent="0.2">
      <c r="A182" s="10">
        <v>5532</v>
      </c>
      <c r="B182" s="22" t="s">
        <v>142</v>
      </c>
      <c r="C182" s="14">
        <v>0</v>
      </c>
      <c r="D182" s="14">
        <v>0</v>
      </c>
    </row>
    <row r="183" spans="1:4" x14ac:dyDescent="0.2">
      <c r="A183" s="10">
        <v>5533</v>
      </c>
      <c r="B183" s="22" t="s">
        <v>143</v>
      </c>
      <c r="C183" s="14">
        <v>0</v>
      </c>
      <c r="D183" s="14">
        <v>0</v>
      </c>
    </row>
    <row r="184" spans="1:4" x14ac:dyDescent="0.2">
      <c r="A184" s="10">
        <v>5534</v>
      </c>
      <c r="B184" s="22" t="s">
        <v>144</v>
      </c>
      <c r="C184" s="14">
        <v>0</v>
      </c>
      <c r="D184" s="14">
        <v>0</v>
      </c>
    </row>
    <row r="185" spans="1:4" x14ac:dyDescent="0.2">
      <c r="A185" s="10">
        <v>5535</v>
      </c>
      <c r="B185" s="22" t="s">
        <v>132</v>
      </c>
      <c r="C185" s="14">
        <v>0</v>
      </c>
      <c r="D185" s="14">
        <v>0</v>
      </c>
    </row>
    <row r="186" spans="1:4" ht="25.5" x14ac:dyDescent="0.2">
      <c r="A186" s="10">
        <v>5540</v>
      </c>
      <c r="B186" s="21" t="str">
        <f>UPPER("Aumento por Insuficiencia de Estimaciones por Pérdidas o Deterioro u Obsolescencia")</f>
        <v>AUMENTO POR INSUFICIENCIA DE ESTIMACIONES POR PÉRDIDAS O DETERIORO U OBSOLESCENCIA</v>
      </c>
      <c r="C186" s="11">
        <f>+C187</f>
        <v>0</v>
      </c>
      <c r="D186" s="11">
        <f>+D187</f>
        <v>0</v>
      </c>
    </row>
    <row r="187" spans="1:4" x14ac:dyDescent="0.2">
      <c r="A187" s="10">
        <v>5541</v>
      </c>
      <c r="B187" s="22" t="s">
        <v>133</v>
      </c>
      <c r="C187" s="14">
        <v>0</v>
      </c>
      <c r="D187" s="14">
        <v>0</v>
      </c>
    </row>
    <row r="188" spans="1:4" x14ac:dyDescent="0.2">
      <c r="A188" s="10">
        <v>5550</v>
      </c>
      <c r="B188" s="21" t="str">
        <f>UPPER("Aumento por Insuficiencia de Provisiones")</f>
        <v>AUMENTO POR INSUFICIENCIA DE PROVISIONES</v>
      </c>
      <c r="C188" s="11">
        <f>+C189</f>
        <v>0</v>
      </c>
      <c r="D188" s="11">
        <f>+D189</f>
        <v>0</v>
      </c>
    </row>
    <row r="189" spans="1:4" x14ac:dyDescent="0.2">
      <c r="A189" s="10">
        <v>5551</v>
      </c>
      <c r="B189" s="22" t="s">
        <v>134</v>
      </c>
      <c r="C189" s="14">
        <v>0</v>
      </c>
      <c r="D189" s="14">
        <v>0</v>
      </c>
    </row>
    <row r="190" spans="1:4" x14ac:dyDescent="0.2">
      <c r="A190" s="10">
        <v>5590</v>
      </c>
      <c r="B190" s="21" t="s">
        <v>195</v>
      </c>
      <c r="C190" s="11">
        <f>SUM(C191:C198)</f>
        <v>2442247.88</v>
      </c>
      <c r="D190" s="11">
        <f>SUM(D191:D198)</f>
        <v>0</v>
      </c>
    </row>
    <row r="191" spans="1:4" x14ac:dyDescent="0.2">
      <c r="A191" s="10">
        <v>5591</v>
      </c>
      <c r="B191" s="22" t="s">
        <v>145</v>
      </c>
      <c r="C191" s="14">
        <v>0</v>
      </c>
      <c r="D191" s="14">
        <v>0</v>
      </c>
    </row>
    <row r="192" spans="1:4" x14ac:dyDescent="0.2">
      <c r="A192" s="10">
        <v>5592</v>
      </c>
      <c r="B192" s="22" t="s">
        <v>135</v>
      </c>
      <c r="C192" s="14">
        <v>0</v>
      </c>
      <c r="D192" s="14">
        <v>0</v>
      </c>
    </row>
    <row r="193" spans="1:4" x14ac:dyDescent="0.2">
      <c r="A193" s="10">
        <v>5593</v>
      </c>
      <c r="B193" s="22" t="s">
        <v>136</v>
      </c>
      <c r="C193" s="14">
        <v>0</v>
      </c>
      <c r="D193" s="14">
        <v>0</v>
      </c>
    </row>
    <row r="194" spans="1:4" x14ac:dyDescent="0.2">
      <c r="A194" s="10">
        <v>5594</v>
      </c>
      <c r="B194" s="22" t="s">
        <v>137</v>
      </c>
      <c r="C194" s="14">
        <v>0</v>
      </c>
      <c r="D194" s="14">
        <v>0</v>
      </c>
    </row>
    <row r="195" spans="1:4" x14ac:dyDescent="0.2">
      <c r="A195" s="10">
        <v>5595</v>
      </c>
      <c r="B195" s="22" t="s">
        <v>138</v>
      </c>
      <c r="C195" s="14">
        <v>0</v>
      </c>
      <c r="D195" s="14">
        <v>0</v>
      </c>
    </row>
    <row r="196" spans="1:4" x14ac:dyDescent="0.2">
      <c r="A196" s="10">
        <v>5596</v>
      </c>
      <c r="B196" s="22" t="s">
        <v>58</v>
      </c>
      <c r="C196" s="14">
        <v>0</v>
      </c>
      <c r="D196" s="14">
        <v>0</v>
      </c>
    </row>
    <row r="197" spans="1:4" x14ac:dyDescent="0.2">
      <c r="A197" s="10">
        <v>5597</v>
      </c>
      <c r="B197" s="22" t="s">
        <v>139</v>
      </c>
      <c r="C197" s="14">
        <v>0</v>
      </c>
      <c r="D197" s="14">
        <v>0</v>
      </c>
    </row>
    <row r="198" spans="1:4" x14ac:dyDescent="0.2">
      <c r="A198" s="10">
        <v>5599</v>
      </c>
      <c r="B198" s="22" t="s">
        <v>140</v>
      </c>
      <c r="C198" s="14">
        <f>2250233.88+192014</f>
        <v>2442247.88</v>
      </c>
      <c r="D198" s="14">
        <v>0</v>
      </c>
    </row>
    <row r="199" spans="1:4" x14ac:dyDescent="0.2">
      <c r="A199" s="10">
        <v>3210</v>
      </c>
      <c r="B199" s="7" t="s">
        <v>196</v>
      </c>
      <c r="C199" s="11">
        <f>+C6-C81</f>
        <v>-742639.08999999613</v>
      </c>
      <c r="D199" s="11">
        <f>+D6-D81</f>
        <v>7432923.6599999964</v>
      </c>
    </row>
    <row r="201" spans="1:4" x14ac:dyDescent="0.2">
      <c r="A201" s="2" t="s">
        <v>21</v>
      </c>
    </row>
  </sheetData>
  <mergeCells count="4">
    <mergeCell ref="A1:D1"/>
    <mergeCell ref="A2:D2"/>
    <mergeCell ref="A3:D3"/>
    <mergeCell ref="A4:D4"/>
  </mergeCells>
  <printOptions horizontalCentered="1"/>
  <pageMargins left="0.51181102362204722" right="0.51181102362204722" top="0.35433070866141736" bottom="0.35433070866141736" header="0.31496062992125984" footer="0.31496062992125984"/>
  <pageSetup scale="80" orientation="portrait"/>
  <headerFooter>
    <oddFooter>&amp;C&amp;P de &amp;N</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Instructivo de llenado</vt:lpstr>
      <vt:lpstr>EA</vt:lpstr>
      <vt:lpstr>EA!Área_de_impresión</vt:lpstr>
      <vt:lpstr>EA!Títulos_a_imprimir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CONTADOR</dc:creator>
  <cp:lastModifiedBy>CP VICENTE</cp:lastModifiedBy>
  <cp:lastPrinted>2014-09-30T04:26:52Z</cp:lastPrinted>
  <dcterms:created xsi:type="dcterms:W3CDTF">2013-04-16T02:48:30Z</dcterms:created>
  <dcterms:modified xsi:type="dcterms:W3CDTF">2015-04-15T18:01:12Z</dcterms:modified>
</cp:coreProperties>
</file>